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2pmedwg\Desktop\Temporary\"/>
    </mc:Choice>
  </mc:AlternateContent>
  <bookViews>
    <workbookView xWindow="0" yWindow="0" windowWidth="19200" windowHeight="6435"/>
  </bookViews>
  <sheets>
    <sheet name="Fish Estimations" sheetId="1" r:id="rId1"/>
    <sheet name="Fish holding and transport" sheetId="5" r:id="rId2"/>
    <sheet name="PFFC Stats" sheetId="4" r:id="rId3"/>
    <sheet name="McKenzie Hatchery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7" i="5" l="1"/>
  <c r="I47" i="5"/>
  <c r="E47" i="5"/>
  <c r="C49" i="5"/>
  <c r="D49" i="5" s="1"/>
  <c r="C47" i="5"/>
  <c r="D47" i="5" s="1"/>
  <c r="C19" i="1"/>
  <c r="L49" i="5" l="1"/>
  <c r="H49" i="5"/>
  <c r="K50" i="5"/>
  <c r="M49" i="5"/>
  <c r="M50" i="5" s="1"/>
  <c r="E49" i="5"/>
  <c r="E50" i="5"/>
  <c r="K49" i="5"/>
  <c r="G49" i="5"/>
  <c r="G50" i="5" s="1"/>
  <c r="I49" i="5"/>
  <c r="I50" i="5" s="1"/>
  <c r="L50" i="5"/>
  <c r="H50" i="5"/>
  <c r="N49" i="5"/>
  <c r="N50" i="5" s="1"/>
  <c r="J49" i="5"/>
  <c r="J50" i="5" s="1"/>
  <c r="F49" i="5"/>
  <c r="F50" i="5" s="1"/>
  <c r="F47" i="5"/>
  <c r="J47" i="5"/>
  <c r="N47" i="5"/>
  <c r="N48" i="5" s="1"/>
  <c r="L48" i="5"/>
  <c r="G47" i="5"/>
  <c r="G48" i="5" s="1"/>
  <c r="K47" i="5"/>
  <c r="K48" i="5" s="1"/>
  <c r="E48" i="5"/>
  <c r="I48" i="5"/>
  <c r="M48" i="5"/>
  <c r="H47" i="5"/>
  <c r="H48" i="5" s="1"/>
  <c r="L47" i="5"/>
  <c r="F48" i="5"/>
  <c r="J48" i="5"/>
  <c r="C45" i="5"/>
  <c r="D45" i="5" s="1"/>
  <c r="M24" i="5"/>
  <c r="L24" i="5"/>
  <c r="K24" i="5"/>
  <c r="J24" i="5"/>
  <c r="I24" i="5"/>
  <c r="H24" i="5"/>
  <c r="G24" i="5"/>
  <c r="F24" i="5"/>
  <c r="E24" i="5"/>
  <c r="D24" i="5"/>
  <c r="C24" i="5"/>
  <c r="M23" i="5"/>
  <c r="L23" i="5"/>
  <c r="K23" i="5"/>
  <c r="J23" i="5"/>
  <c r="I23" i="5"/>
  <c r="H23" i="5"/>
  <c r="G23" i="5"/>
  <c r="F23" i="5"/>
  <c r="E23" i="5"/>
  <c r="D23" i="5"/>
  <c r="C23" i="5"/>
  <c r="B24" i="5"/>
  <c r="B23" i="5"/>
  <c r="M45" i="5" l="1"/>
  <c r="M46" i="5" s="1"/>
  <c r="I45" i="5"/>
  <c r="I46" i="5" s="1"/>
  <c r="L45" i="5"/>
  <c r="L46" i="5" s="1"/>
  <c r="H45" i="5"/>
  <c r="H46" i="5" s="1"/>
  <c r="G45" i="5"/>
  <c r="G46" i="5" s="1"/>
  <c r="K45" i="5"/>
  <c r="K46" i="5" s="1"/>
  <c r="F45" i="5"/>
  <c r="F46" i="5" s="1"/>
  <c r="N45" i="5"/>
  <c r="N46" i="5" s="1"/>
  <c r="J45" i="5"/>
  <c r="J46" i="5" s="1"/>
  <c r="E45" i="5"/>
  <c r="E46" i="5" s="1"/>
  <c r="C13" i="5" l="1"/>
  <c r="D13" i="5" s="1"/>
  <c r="M7" i="4" l="1"/>
  <c r="L7" i="4"/>
  <c r="K7" i="4"/>
  <c r="J7" i="4"/>
  <c r="H7" i="4"/>
  <c r="G7" i="4"/>
  <c r="F7" i="4"/>
  <c r="E7" i="4"/>
  <c r="D7" i="4"/>
  <c r="C7" i="4"/>
  <c r="B7" i="4"/>
  <c r="D16" i="5"/>
  <c r="C16" i="5"/>
  <c r="C15" i="5"/>
  <c r="D15" i="5" s="1"/>
  <c r="C14" i="5"/>
  <c r="D14" i="5" s="1"/>
  <c r="M25" i="5"/>
  <c r="M36" i="5" s="1"/>
  <c r="L25" i="5"/>
  <c r="L36" i="5" s="1"/>
  <c r="K25" i="5"/>
  <c r="K36" i="5" s="1"/>
  <c r="J25" i="5"/>
  <c r="J36" i="5" s="1"/>
  <c r="I25" i="5"/>
  <c r="I36" i="5" s="1"/>
  <c r="H25" i="5"/>
  <c r="H36" i="5" s="1"/>
  <c r="G25" i="5"/>
  <c r="G36" i="5" s="1"/>
  <c r="F25" i="5"/>
  <c r="F36" i="5" s="1"/>
  <c r="E25" i="5"/>
  <c r="E36" i="5" s="1"/>
  <c r="D25" i="5"/>
  <c r="D36" i="5" s="1"/>
  <c r="C25" i="5"/>
  <c r="C36" i="5" s="1"/>
  <c r="B25" i="5"/>
  <c r="B36" i="5" s="1"/>
  <c r="M8" i="4"/>
  <c r="L8" i="4"/>
  <c r="K8" i="4"/>
  <c r="J8" i="4"/>
  <c r="H8" i="4"/>
  <c r="G8" i="4"/>
  <c r="E8" i="4"/>
  <c r="D8" i="4"/>
  <c r="D13" i="4"/>
  <c r="B8" i="4" s="1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AR112" i="4" l="1"/>
  <c r="AR111" i="4"/>
  <c r="AR110" i="4"/>
  <c r="AR109" i="4"/>
  <c r="AR108" i="4"/>
  <c r="AR107" i="4"/>
  <c r="AR106" i="4"/>
  <c r="AR105" i="4"/>
  <c r="AR104" i="4"/>
  <c r="AR103" i="4"/>
  <c r="AR102" i="4"/>
  <c r="AR101" i="4"/>
  <c r="AR100" i="4"/>
  <c r="AR99" i="4"/>
  <c r="AR98" i="4"/>
  <c r="AR97" i="4"/>
  <c r="AR96" i="4"/>
  <c r="AR95" i="4"/>
  <c r="AR94" i="4"/>
  <c r="AR93" i="4"/>
  <c r="AR92" i="4"/>
  <c r="AR91" i="4"/>
  <c r="AR90" i="4"/>
  <c r="AR89" i="4"/>
  <c r="AR88" i="4"/>
  <c r="AR87" i="4"/>
  <c r="AR86" i="4"/>
  <c r="AR85" i="4"/>
  <c r="AR84" i="4"/>
  <c r="AR83" i="4"/>
  <c r="AR82" i="4"/>
  <c r="AR81" i="4"/>
  <c r="AR80" i="4"/>
  <c r="AR79" i="4"/>
  <c r="AR78" i="4"/>
  <c r="AR77" i="4"/>
  <c r="AR76" i="4"/>
  <c r="AR75" i="4"/>
  <c r="AR74" i="4"/>
  <c r="AR73" i="4"/>
  <c r="AR72" i="4"/>
  <c r="AR71" i="4"/>
  <c r="AR70" i="4"/>
  <c r="AR69" i="4"/>
  <c r="AR68" i="4"/>
  <c r="AR67" i="4"/>
  <c r="AR66" i="4"/>
  <c r="AR65" i="4"/>
  <c r="AR64" i="4"/>
  <c r="AR63" i="4"/>
  <c r="AR62" i="4"/>
  <c r="AR61" i="4"/>
  <c r="AR60" i="4"/>
  <c r="AR59" i="4"/>
  <c r="AR58" i="4"/>
  <c r="AR57" i="4"/>
  <c r="AR56" i="4"/>
  <c r="AR55" i="4"/>
  <c r="AR54" i="4"/>
  <c r="AR53" i="4"/>
  <c r="AR52" i="4"/>
  <c r="AR51" i="4"/>
  <c r="AR50" i="4"/>
  <c r="AR49" i="4"/>
  <c r="AR48" i="4"/>
  <c r="AR47" i="4"/>
  <c r="AR46" i="4"/>
  <c r="AR45" i="4"/>
  <c r="AR44" i="4"/>
  <c r="AR43" i="4"/>
  <c r="AR42" i="4"/>
  <c r="AR41" i="4"/>
  <c r="AR40" i="4"/>
  <c r="AR39" i="4"/>
  <c r="AR38" i="4"/>
  <c r="AR37" i="4"/>
  <c r="AR36" i="4"/>
  <c r="AR35" i="4"/>
  <c r="AR34" i="4"/>
  <c r="AR33" i="4"/>
  <c r="AR32" i="4"/>
  <c r="AR31" i="4"/>
  <c r="AR30" i="4"/>
  <c r="AR29" i="4"/>
  <c r="AR28" i="4"/>
  <c r="AR27" i="4"/>
  <c r="AR26" i="4"/>
  <c r="AR25" i="4"/>
  <c r="AR24" i="4"/>
  <c r="AR23" i="4"/>
  <c r="AR22" i="4"/>
  <c r="AR21" i="4"/>
  <c r="AR20" i="4"/>
  <c r="AR19" i="4"/>
  <c r="AR18" i="4"/>
  <c r="AR17" i="4"/>
  <c r="AR16" i="4"/>
  <c r="AR15" i="4"/>
  <c r="AR14" i="4"/>
  <c r="AR13" i="4"/>
  <c r="AN394" i="4"/>
  <c r="AN393" i="4"/>
  <c r="AN392" i="4"/>
  <c r="AN391" i="4"/>
  <c r="AN390" i="4"/>
  <c r="AN389" i="4"/>
  <c r="AN388" i="4"/>
  <c r="AN387" i="4"/>
  <c r="AN386" i="4"/>
  <c r="AN385" i="4"/>
  <c r="AN384" i="4"/>
  <c r="AN383" i="4"/>
  <c r="AN382" i="4"/>
  <c r="AN381" i="4"/>
  <c r="AN380" i="4"/>
  <c r="AN379" i="4"/>
  <c r="AN378" i="4"/>
  <c r="AN377" i="4"/>
  <c r="AN376" i="4"/>
  <c r="AN375" i="4"/>
  <c r="AN374" i="4"/>
  <c r="AN373" i="4"/>
  <c r="AN372" i="4"/>
  <c r="AN371" i="4"/>
  <c r="AN370" i="4"/>
  <c r="AN369" i="4"/>
  <c r="AN368" i="4"/>
  <c r="AN367" i="4"/>
  <c r="AN366" i="4"/>
  <c r="AN365" i="4"/>
  <c r="AN364" i="4"/>
  <c r="AN363" i="4"/>
  <c r="AN362" i="4"/>
  <c r="AN361" i="4"/>
  <c r="AN360" i="4"/>
  <c r="AN359" i="4"/>
  <c r="AN358" i="4"/>
  <c r="AN357" i="4"/>
  <c r="AN356" i="4"/>
  <c r="AN355" i="4"/>
  <c r="AN354" i="4"/>
  <c r="AN353" i="4"/>
  <c r="AN352" i="4"/>
  <c r="AN351" i="4"/>
  <c r="AN350" i="4"/>
  <c r="AN349" i="4"/>
  <c r="AN348" i="4"/>
  <c r="AN347" i="4"/>
  <c r="AN346" i="4"/>
  <c r="AN345" i="4"/>
  <c r="AN344" i="4"/>
  <c r="AN343" i="4"/>
  <c r="AN342" i="4"/>
  <c r="AN341" i="4"/>
  <c r="AN340" i="4"/>
  <c r="AN339" i="4"/>
  <c r="AN338" i="4"/>
  <c r="AN337" i="4"/>
  <c r="AN336" i="4"/>
  <c r="AN335" i="4"/>
  <c r="AN334" i="4"/>
  <c r="AN333" i="4"/>
  <c r="AN332" i="4"/>
  <c r="AN331" i="4"/>
  <c r="AN330" i="4"/>
  <c r="AN329" i="4"/>
  <c r="AN328" i="4"/>
  <c r="AN327" i="4"/>
  <c r="AN326" i="4"/>
  <c r="AN325" i="4"/>
  <c r="AN324" i="4"/>
  <c r="AN323" i="4"/>
  <c r="AN322" i="4"/>
  <c r="AN321" i="4"/>
  <c r="AN320" i="4"/>
  <c r="AN319" i="4"/>
  <c r="AN318" i="4"/>
  <c r="AN317" i="4"/>
  <c r="AN316" i="4"/>
  <c r="AN315" i="4"/>
  <c r="AN314" i="4"/>
  <c r="AN313" i="4"/>
  <c r="AN312" i="4"/>
  <c r="AN311" i="4"/>
  <c r="AN310" i="4"/>
  <c r="AN309" i="4"/>
  <c r="AN308" i="4"/>
  <c r="AN307" i="4"/>
  <c r="AN306" i="4"/>
  <c r="AN305" i="4"/>
  <c r="AN304" i="4"/>
  <c r="AN303" i="4"/>
  <c r="AN302" i="4"/>
  <c r="AN301" i="4"/>
  <c r="AN300" i="4"/>
  <c r="AN299" i="4"/>
  <c r="AN298" i="4"/>
  <c r="AN297" i="4"/>
  <c r="AN296" i="4"/>
  <c r="AN295" i="4"/>
  <c r="AN294" i="4"/>
  <c r="AN293" i="4"/>
  <c r="AN292" i="4"/>
  <c r="AN291" i="4"/>
  <c r="AN290" i="4"/>
  <c r="AN289" i="4"/>
  <c r="AN288" i="4"/>
  <c r="AN287" i="4"/>
  <c r="AN286" i="4"/>
  <c r="AN285" i="4"/>
  <c r="AN284" i="4"/>
  <c r="AN283" i="4"/>
  <c r="AN282" i="4"/>
  <c r="AN281" i="4"/>
  <c r="AN280" i="4"/>
  <c r="AN279" i="4"/>
  <c r="AN278" i="4"/>
  <c r="AN277" i="4"/>
  <c r="AN276" i="4"/>
  <c r="AN275" i="4"/>
  <c r="AN274" i="4"/>
  <c r="AN273" i="4"/>
  <c r="AN272" i="4"/>
  <c r="AN271" i="4"/>
  <c r="AN270" i="4"/>
  <c r="AN269" i="4"/>
  <c r="AN268" i="4"/>
  <c r="AN267" i="4"/>
  <c r="AN266" i="4"/>
  <c r="AN265" i="4"/>
  <c r="AN264" i="4"/>
  <c r="AN263" i="4"/>
  <c r="AN262" i="4"/>
  <c r="AN261" i="4"/>
  <c r="AN260" i="4"/>
  <c r="AN259" i="4"/>
  <c r="AN258" i="4"/>
  <c r="AN257" i="4"/>
  <c r="AN256" i="4"/>
  <c r="AN255" i="4"/>
  <c r="AN254" i="4"/>
  <c r="AN253" i="4"/>
  <c r="AN252" i="4"/>
  <c r="AN251" i="4"/>
  <c r="AN250" i="4"/>
  <c r="AN249" i="4"/>
  <c r="AN248" i="4"/>
  <c r="AN247" i="4"/>
  <c r="AN246" i="4"/>
  <c r="AN245" i="4"/>
  <c r="AN244" i="4"/>
  <c r="AN243" i="4"/>
  <c r="AN242" i="4"/>
  <c r="AN241" i="4"/>
  <c r="AN240" i="4"/>
  <c r="AN239" i="4"/>
  <c r="AN238" i="4"/>
  <c r="AN237" i="4"/>
  <c r="AN236" i="4"/>
  <c r="AN235" i="4"/>
  <c r="AN234" i="4"/>
  <c r="AN233" i="4"/>
  <c r="AN232" i="4"/>
  <c r="AN231" i="4"/>
  <c r="AN230" i="4"/>
  <c r="AN229" i="4"/>
  <c r="AN228" i="4"/>
  <c r="AN227" i="4"/>
  <c r="AN226" i="4"/>
  <c r="AN225" i="4"/>
  <c r="AN224" i="4"/>
  <c r="AN223" i="4"/>
  <c r="AN222" i="4"/>
  <c r="AN221" i="4"/>
  <c r="AN220" i="4"/>
  <c r="AN219" i="4"/>
  <c r="AN218" i="4"/>
  <c r="AN217" i="4"/>
  <c r="AN216" i="4"/>
  <c r="AN215" i="4"/>
  <c r="AN214" i="4"/>
  <c r="AN213" i="4"/>
  <c r="AN212" i="4"/>
  <c r="AN211" i="4"/>
  <c r="AN210" i="4"/>
  <c r="AN209" i="4"/>
  <c r="AN208" i="4"/>
  <c r="AN207" i="4"/>
  <c r="AN206" i="4"/>
  <c r="AN205" i="4"/>
  <c r="AN204" i="4"/>
  <c r="AN203" i="4"/>
  <c r="AN202" i="4"/>
  <c r="AN201" i="4"/>
  <c r="AN200" i="4"/>
  <c r="AN199" i="4"/>
  <c r="AN198" i="4"/>
  <c r="AN197" i="4"/>
  <c r="AN196" i="4"/>
  <c r="AN195" i="4"/>
  <c r="AN194" i="4"/>
  <c r="AN193" i="4"/>
  <c r="AN192" i="4"/>
  <c r="AN191" i="4"/>
  <c r="AN190" i="4"/>
  <c r="AN189" i="4"/>
  <c r="AN188" i="4"/>
  <c r="AN187" i="4"/>
  <c r="AN186" i="4"/>
  <c r="AN185" i="4"/>
  <c r="AN184" i="4"/>
  <c r="AN183" i="4"/>
  <c r="AN182" i="4"/>
  <c r="AN181" i="4"/>
  <c r="AN180" i="4"/>
  <c r="AN179" i="4"/>
  <c r="AN178" i="4"/>
  <c r="AN177" i="4"/>
  <c r="AN176" i="4"/>
  <c r="AN175" i="4"/>
  <c r="AN174" i="4"/>
  <c r="AN173" i="4"/>
  <c r="AN172" i="4"/>
  <c r="AN171" i="4"/>
  <c r="AN170" i="4"/>
  <c r="AN169" i="4"/>
  <c r="AN168" i="4"/>
  <c r="AN167" i="4"/>
  <c r="AN166" i="4"/>
  <c r="AN165" i="4"/>
  <c r="AN164" i="4"/>
  <c r="AN163" i="4"/>
  <c r="AN162" i="4"/>
  <c r="AN161" i="4"/>
  <c r="AN160" i="4"/>
  <c r="AN159" i="4"/>
  <c r="AN158" i="4"/>
  <c r="AN157" i="4"/>
  <c r="AN156" i="4"/>
  <c r="AN155" i="4"/>
  <c r="AN154" i="4"/>
  <c r="AN153" i="4"/>
  <c r="AN152" i="4"/>
  <c r="AN151" i="4"/>
  <c r="AN150" i="4"/>
  <c r="AN149" i="4"/>
  <c r="AN148" i="4"/>
  <c r="AN147" i="4"/>
  <c r="AN146" i="4"/>
  <c r="AN145" i="4"/>
  <c r="AN144" i="4"/>
  <c r="AN143" i="4"/>
  <c r="AN142" i="4"/>
  <c r="AN141" i="4"/>
  <c r="AN140" i="4"/>
  <c r="AN139" i="4"/>
  <c r="AN138" i="4"/>
  <c r="AN137" i="4"/>
  <c r="AN136" i="4"/>
  <c r="AN135" i="4"/>
  <c r="AN134" i="4"/>
  <c r="AN133" i="4"/>
  <c r="AN132" i="4"/>
  <c r="AN131" i="4"/>
  <c r="AN130" i="4"/>
  <c r="AN129" i="4"/>
  <c r="AN128" i="4"/>
  <c r="AN127" i="4"/>
  <c r="AN126" i="4"/>
  <c r="AN125" i="4"/>
  <c r="AN124" i="4"/>
  <c r="AN123" i="4"/>
  <c r="AN122" i="4"/>
  <c r="AN121" i="4"/>
  <c r="AN120" i="4"/>
  <c r="AN119" i="4"/>
  <c r="AN118" i="4"/>
  <c r="AN117" i="4"/>
  <c r="AN116" i="4"/>
  <c r="AN115" i="4"/>
  <c r="AN114" i="4"/>
  <c r="AN113" i="4"/>
  <c r="AN112" i="4"/>
  <c r="AN111" i="4"/>
  <c r="AN110" i="4"/>
  <c r="AN109" i="4"/>
  <c r="AN108" i="4"/>
  <c r="AN107" i="4"/>
  <c r="AN106" i="4"/>
  <c r="AN105" i="4"/>
  <c r="AN104" i="4"/>
  <c r="AN103" i="4"/>
  <c r="AN102" i="4"/>
  <c r="AN101" i="4"/>
  <c r="AN100" i="4"/>
  <c r="AN99" i="4"/>
  <c r="AN98" i="4"/>
  <c r="AN97" i="4"/>
  <c r="AN96" i="4"/>
  <c r="AN95" i="4"/>
  <c r="AN94" i="4"/>
  <c r="AN93" i="4"/>
  <c r="AN92" i="4"/>
  <c r="AN91" i="4"/>
  <c r="AN90" i="4"/>
  <c r="AN89" i="4"/>
  <c r="AN88" i="4"/>
  <c r="AN87" i="4"/>
  <c r="AN86" i="4"/>
  <c r="AN85" i="4"/>
  <c r="AN84" i="4"/>
  <c r="AN83" i="4"/>
  <c r="AN82" i="4"/>
  <c r="AN81" i="4"/>
  <c r="AN80" i="4"/>
  <c r="AN79" i="4"/>
  <c r="AN78" i="4"/>
  <c r="AN77" i="4"/>
  <c r="AN76" i="4"/>
  <c r="AN75" i="4"/>
  <c r="AN74" i="4"/>
  <c r="AN73" i="4"/>
  <c r="AN72" i="4"/>
  <c r="AN71" i="4"/>
  <c r="AN70" i="4"/>
  <c r="AN69" i="4"/>
  <c r="AN68" i="4"/>
  <c r="AN67" i="4"/>
  <c r="AN66" i="4"/>
  <c r="AN65" i="4"/>
  <c r="AN64" i="4"/>
  <c r="AN63" i="4"/>
  <c r="AN62" i="4"/>
  <c r="AN61" i="4"/>
  <c r="AN60" i="4"/>
  <c r="AN59" i="4"/>
  <c r="AN58" i="4"/>
  <c r="AN57" i="4"/>
  <c r="AN56" i="4"/>
  <c r="AN55" i="4"/>
  <c r="AN54" i="4"/>
  <c r="AN53" i="4"/>
  <c r="AN52" i="4"/>
  <c r="AN51" i="4"/>
  <c r="AN50" i="4"/>
  <c r="AN49" i="4"/>
  <c r="AN48" i="4"/>
  <c r="AN47" i="4"/>
  <c r="AN46" i="4"/>
  <c r="AN45" i="4"/>
  <c r="AN44" i="4"/>
  <c r="AN43" i="4"/>
  <c r="AN42" i="4"/>
  <c r="AN41" i="4"/>
  <c r="AN40" i="4"/>
  <c r="AN39" i="4"/>
  <c r="AN38" i="4"/>
  <c r="AN37" i="4"/>
  <c r="AN36" i="4"/>
  <c r="AN35" i="4"/>
  <c r="AN34" i="4"/>
  <c r="AN33" i="4"/>
  <c r="AN32" i="4"/>
  <c r="AN31" i="4"/>
  <c r="AN30" i="4"/>
  <c r="AN29" i="4"/>
  <c r="AN28" i="4"/>
  <c r="AN27" i="4"/>
  <c r="AN26" i="4"/>
  <c r="AN25" i="4"/>
  <c r="AN24" i="4"/>
  <c r="AN23" i="4"/>
  <c r="AN22" i="4"/>
  <c r="AN21" i="4"/>
  <c r="AN20" i="4"/>
  <c r="AN19" i="4"/>
  <c r="AN18" i="4"/>
  <c r="AN17" i="4"/>
  <c r="AN16" i="4"/>
  <c r="AN15" i="4"/>
  <c r="AN14" i="4"/>
  <c r="AN13" i="4"/>
  <c r="AJ633" i="4"/>
  <c r="AJ632" i="4"/>
  <c r="AJ631" i="4"/>
  <c r="AJ630" i="4"/>
  <c r="AJ629" i="4"/>
  <c r="AJ628" i="4"/>
  <c r="AJ627" i="4"/>
  <c r="AJ626" i="4"/>
  <c r="AJ625" i="4"/>
  <c r="AJ624" i="4"/>
  <c r="AJ623" i="4"/>
  <c r="AJ622" i="4"/>
  <c r="AJ621" i="4"/>
  <c r="AJ620" i="4"/>
  <c r="AJ619" i="4"/>
  <c r="AJ618" i="4"/>
  <c r="AJ617" i="4"/>
  <c r="AJ616" i="4"/>
  <c r="AJ615" i="4"/>
  <c r="AJ614" i="4"/>
  <c r="AJ613" i="4"/>
  <c r="AJ612" i="4"/>
  <c r="AJ611" i="4"/>
  <c r="AJ610" i="4"/>
  <c r="AJ609" i="4"/>
  <c r="AJ608" i="4"/>
  <c r="AJ607" i="4"/>
  <c r="AJ606" i="4"/>
  <c r="AJ605" i="4"/>
  <c r="AJ604" i="4"/>
  <c r="AJ603" i="4"/>
  <c r="AJ602" i="4"/>
  <c r="AJ601" i="4"/>
  <c r="AJ600" i="4"/>
  <c r="AJ599" i="4"/>
  <c r="AJ598" i="4"/>
  <c r="AJ597" i="4"/>
  <c r="AJ596" i="4"/>
  <c r="AJ595" i="4"/>
  <c r="AJ594" i="4"/>
  <c r="AJ593" i="4"/>
  <c r="AJ592" i="4"/>
  <c r="AJ591" i="4"/>
  <c r="AJ590" i="4"/>
  <c r="AJ589" i="4"/>
  <c r="AJ588" i="4"/>
  <c r="AJ587" i="4"/>
  <c r="AJ586" i="4"/>
  <c r="AJ585" i="4"/>
  <c r="AJ584" i="4"/>
  <c r="AJ583" i="4"/>
  <c r="AJ582" i="4"/>
  <c r="AJ581" i="4"/>
  <c r="AJ580" i="4"/>
  <c r="AJ579" i="4"/>
  <c r="AJ578" i="4"/>
  <c r="AJ577" i="4"/>
  <c r="AJ576" i="4"/>
  <c r="AJ575" i="4"/>
  <c r="AJ574" i="4"/>
  <c r="AJ573" i="4"/>
  <c r="AJ572" i="4"/>
  <c r="AJ571" i="4"/>
  <c r="AJ570" i="4"/>
  <c r="AJ569" i="4"/>
  <c r="AJ568" i="4"/>
  <c r="AJ567" i="4"/>
  <c r="AJ566" i="4"/>
  <c r="AJ565" i="4"/>
  <c r="AJ564" i="4"/>
  <c r="AJ563" i="4"/>
  <c r="AJ562" i="4"/>
  <c r="AJ561" i="4"/>
  <c r="AJ560" i="4"/>
  <c r="AJ559" i="4"/>
  <c r="AJ558" i="4"/>
  <c r="AJ557" i="4"/>
  <c r="AJ556" i="4"/>
  <c r="AJ555" i="4"/>
  <c r="AJ554" i="4"/>
  <c r="AJ553" i="4"/>
  <c r="AJ552" i="4"/>
  <c r="AJ551" i="4"/>
  <c r="AJ550" i="4"/>
  <c r="AJ549" i="4"/>
  <c r="AJ548" i="4"/>
  <c r="AJ547" i="4"/>
  <c r="AJ546" i="4"/>
  <c r="AJ545" i="4"/>
  <c r="AJ544" i="4"/>
  <c r="AJ543" i="4"/>
  <c r="AJ542" i="4"/>
  <c r="AJ541" i="4"/>
  <c r="AJ540" i="4"/>
  <c r="AJ539" i="4"/>
  <c r="AJ538" i="4"/>
  <c r="AJ537" i="4"/>
  <c r="AJ536" i="4"/>
  <c r="AJ535" i="4"/>
  <c r="AJ534" i="4"/>
  <c r="AJ533" i="4"/>
  <c r="AJ532" i="4"/>
  <c r="AJ531" i="4"/>
  <c r="AJ530" i="4"/>
  <c r="AJ529" i="4"/>
  <c r="AJ528" i="4"/>
  <c r="AJ527" i="4"/>
  <c r="AJ526" i="4"/>
  <c r="AJ525" i="4"/>
  <c r="AJ524" i="4"/>
  <c r="AJ523" i="4"/>
  <c r="AJ522" i="4"/>
  <c r="AJ521" i="4"/>
  <c r="AJ520" i="4"/>
  <c r="AJ519" i="4"/>
  <c r="AJ518" i="4"/>
  <c r="AJ517" i="4"/>
  <c r="AJ516" i="4"/>
  <c r="AJ515" i="4"/>
  <c r="AJ514" i="4"/>
  <c r="AJ513" i="4"/>
  <c r="AJ512" i="4"/>
  <c r="AJ511" i="4"/>
  <c r="AJ510" i="4"/>
  <c r="AJ509" i="4"/>
  <c r="AJ508" i="4"/>
  <c r="AJ507" i="4"/>
  <c r="AJ506" i="4"/>
  <c r="AJ505" i="4"/>
  <c r="AJ504" i="4"/>
  <c r="AJ503" i="4"/>
  <c r="AJ502" i="4"/>
  <c r="AJ501" i="4"/>
  <c r="AJ500" i="4"/>
  <c r="AJ499" i="4"/>
  <c r="AJ498" i="4"/>
  <c r="AJ497" i="4"/>
  <c r="AJ496" i="4"/>
  <c r="AJ495" i="4"/>
  <c r="AJ494" i="4"/>
  <c r="AJ493" i="4"/>
  <c r="AJ492" i="4"/>
  <c r="AJ491" i="4"/>
  <c r="AJ490" i="4"/>
  <c r="AJ489" i="4"/>
  <c r="AJ488" i="4"/>
  <c r="AJ487" i="4"/>
  <c r="AJ486" i="4"/>
  <c r="AJ485" i="4"/>
  <c r="AJ484" i="4"/>
  <c r="AJ483" i="4"/>
  <c r="AJ482" i="4"/>
  <c r="AJ481" i="4"/>
  <c r="AJ480" i="4"/>
  <c r="AJ479" i="4"/>
  <c r="AJ478" i="4"/>
  <c r="AJ477" i="4"/>
  <c r="AJ476" i="4"/>
  <c r="AJ475" i="4"/>
  <c r="AJ474" i="4"/>
  <c r="AJ473" i="4"/>
  <c r="AJ472" i="4"/>
  <c r="AJ471" i="4"/>
  <c r="AJ470" i="4"/>
  <c r="AJ469" i="4"/>
  <c r="AJ468" i="4"/>
  <c r="AJ467" i="4"/>
  <c r="AJ466" i="4"/>
  <c r="AJ465" i="4"/>
  <c r="AJ464" i="4"/>
  <c r="AJ463" i="4"/>
  <c r="AJ462" i="4"/>
  <c r="AJ461" i="4"/>
  <c r="AJ460" i="4"/>
  <c r="AJ459" i="4"/>
  <c r="AJ458" i="4"/>
  <c r="AJ457" i="4"/>
  <c r="AJ456" i="4"/>
  <c r="AJ455" i="4"/>
  <c r="AJ454" i="4"/>
  <c r="AJ453" i="4"/>
  <c r="AJ452" i="4"/>
  <c r="AJ451" i="4"/>
  <c r="AJ450" i="4"/>
  <c r="AJ449" i="4"/>
  <c r="AJ448" i="4"/>
  <c r="AJ447" i="4"/>
  <c r="AJ446" i="4"/>
  <c r="AJ445" i="4"/>
  <c r="AJ444" i="4"/>
  <c r="AJ443" i="4"/>
  <c r="AJ442" i="4"/>
  <c r="AJ441" i="4"/>
  <c r="AJ440" i="4"/>
  <c r="AJ439" i="4"/>
  <c r="AJ438" i="4"/>
  <c r="AJ437" i="4"/>
  <c r="AJ436" i="4"/>
  <c r="AJ435" i="4"/>
  <c r="AJ434" i="4"/>
  <c r="AJ433" i="4"/>
  <c r="AJ432" i="4"/>
  <c r="AJ431" i="4"/>
  <c r="AJ430" i="4"/>
  <c r="AJ429" i="4"/>
  <c r="AJ428" i="4"/>
  <c r="AJ427" i="4"/>
  <c r="AJ426" i="4"/>
  <c r="AJ425" i="4"/>
  <c r="AJ424" i="4"/>
  <c r="AJ423" i="4"/>
  <c r="AJ422" i="4"/>
  <c r="AJ421" i="4"/>
  <c r="AJ420" i="4"/>
  <c r="AJ419" i="4"/>
  <c r="AJ418" i="4"/>
  <c r="AJ417" i="4"/>
  <c r="AJ416" i="4"/>
  <c r="AJ415" i="4"/>
  <c r="AJ414" i="4"/>
  <c r="AJ413" i="4"/>
  <c r="AJ412" i="4"/>
  <c r="AJ411" i="4"/>
  <c r="AJ410" i="4"/>
  <c r="AJ409" i="4"/>
  <c r="AJ408" i="4"/>
  <c r="AJ407" i="4"/>
  <c r="AJ406" i="4"/>
  <c r="AJ405" i="4"/>
  <c r="AJ404" i="4"/>
  <c r="AJ403" i="4"/>
  <c r="AJ402" i="4"/>
  <c r="AJ401" i="4"/>
  <c r="AJ400" i="4"/>
  <c r="AJ399" i="4"/>
  <c r="AJ398" i="4"/>
  <c r="AJ397" i="4"/>
  <c r="AJ396" i="4"/>
  <c r="AJ395" i="4"/>
  <c r="AJ394" i="4"/>
  <c r="AJ393" i="4"/>
  <c r="AJ392" i="4"/>
  <c r="AJ391" i="4"/>
  <c r="AJ390" i="4"/>
  <c r="AJ389" i="4"/>
  <c r="AJ388" i="4"/>
  <c r="AJ387" i="4"/>
  <c r="AJ386" i="4"/>
  <c r="AJ385" i="4"/>
  <c r="AJ384" i="4"/>
  <c r="AJ383" i="4"/>
  <c r="AJ382" i="4"/>
  <c r="AJ381" i="4"/>
  <c r="AJ380" i="4"/>
  <c r="AJ379" i="4"/>
  <c r="AJ378" i="4"/>
  <c r="AJ377" i="4"/>
  <c r="AJ376" i="4"/>
  <c r="AJ375" i="4"/>
  <c r="AJ374" i="4"/>
  <c r="AJ373" i="4"/>
  <c r="AJ372" i="4"/>
  <c r="AJ371" i="4"/>
  <c r="AJ370" i="4"/>
  <c r="AJ369" i="4"/>
  <c r="AJ368" i="4"/>
  <c r="AJ367" i="4"/>
  <c r="AJ366" i="4"/>
  <c r="AJ365" i="4"/>
  <c r="AJ364" i="4"/>
  <c r="AJ363" i="4"/>
  <c r="AJ362" i="4"/>
  <c r="AJ361" i="4"/>
  <c r="AJ360" i="4"/>
  <c r="AJ359" i="4"/>
  <c r="AJ358" i="4"/>
  <c r="AJ357" i="4"/>
  <c r="AJ356" i="4"/>
  <c r="AJ355" i="4"/>
  <c r="AJ354" i="4"/>
  <c r="AJ353" i="4"/>
  <c r="AJ352" i="4"/>
  <c r="AJ351" i="4"/>
  <c r="AJ350" i="4"/>
  <c r="AJ349" i="4"/>
  <c r="AJ348" i="4"/>
  <c r="AJ347" i="4"/>
  <c r="AJ346" i="4"/>
  <c r="AJ345" i="4"/>
  <c r="AJ344" i="4"/>
  <c r="AJ343" i="4"/>
  <c r="AJ342" i="4"/>
  <c r="AJ341" i="4"/>
  <c r="AJ340" i="4"/>
  <c r="AJ339" i="4"/>
  <c r="AJ338" i="4"/>
  <c r="AJ337" i="4"/>
  <c r="AJ336" i="4"/>
  <c r="AJ335" i="4"/>
  <c r="AJ334" i="4"/>
  <c r="AJ333" i="4"/>
  <c r="AJ332" i="4"/>
  <c r="AJ331" i="4"/>
  <c r="AJ330" i="4"/>
  <c r="AJ329" i="4"/>
  <c r="AJ328" i="4"/>
  <c r="AJ327" i="4"/>
  <c r="AJ326" i="4"/>
  <c r="AJ325" i="4"/>
  <c r="AJ324" i="4"/>
  <c r="AJ323" i="4"/>
  <c r="AJ322" i="4"/>
  <c r="AJ321" i="4"/>
  <c r="AJ320" i="4"/>
  <c r="AJ319" i="4"/>
  <c r="AJ318" i="4"/>
  <c r="AJ317" i="4"/>
  <c r="AJ316" i="4"/>
  <c r="AJ315" i="4"/>
  <c r="AJ314" i="4"/>
  <c r="AJ313" i="4"/>
  <c r="AJ312" i="4"/>
  <c r="AJ311" i="4"/>
  <c r="AJ310" i="4"/>
  <c r="AJ309" i="4"/>
  <c r="AJ308" i="4"/>
  <c r="AJ307" i="4"/>
  <c r="AJ306" i="4"/>
  <c r="AJ305" i="4"/>
  <c r="AJ304" i="4"/>
  <c r="AJ303" i="4"/>
  <c r="AJ302" i="4"/>
  <c r="AJ301" i="4"/>
  <c r="AJ300" i="4"/>
  <c r="AJ299" i="4"/>
  <c r="AJ298" i="4"/>
  <c r="AJ297" i="4"/>
  <c r="AJ296" i="4"/>
  <c r="AJ295" i="4"/>
  <c r="AJ294" i="4"/>
  <c r="AJ293" i="4"/>
  <c r="AJ292" i="4"/>
  <c r="AJ291" i="4"/>
  <c r="AJ290" i="4"/>
  <c r="AJ289" i="4"/>
  <c r="AJ288" i="4"/>
  <c r="AJ287" i="4"/>
  <c r="AJ286" i="4"/>
  <c r="AJ285" i="4"/>
  <c r="AJ284" i="4"/>
  <c r="AJ283" i="4"/>
  <c r="AJ282" i="4"/>
  <c r="AJ281" i="4"/>
  <c r="AJ280" i="4"/>
  <c r="AJ279" i="4"/>
  <c r="AJ278" i="4"/>
  <c r="AJ277" i="4"/>
  <c r="AJ276" i="4"/>
  <c r="AJ275" i="4"/>
  <c r="AJ274" i="4"/>
  <c r="AJ273" i="4"/>
  <c r="AJ272" i="4"/>
  <c r="AJ271" i="4"/>
  <c r="AJ270" i="4"/>
  <c r="AJ269" i="4"/>
  <c r="AJ268" i="4"/>
  <c r="AJ267" i="4"/>
  <c r="AJ266" i="4"/>
  <c r="AJ265" i="4"/>
  <c r="AJ264" i="4"/>
  <c r="AJ263" i="4"/>
  <c r="AJ262" i="4"/>
  <c r="AJ261" i="4"/>
  <c r="AJ260" i="4"/>
  <c r="AJ259" i="4"/>
  <c r="AJ258" i="4"/>
  <c r="AJ257" i="4"/>
  <c r="AJ256" i="4"/>
  <c r="AJ255" i="4"/>
  <c r="AJ254" i="4"/>
  <c r="AJ253" i="4"/>
  <c r="AJ252" i="4"/>
  <c r="AJ251" i="4"/>
  <c r="AJ250" i="4"/>
  <c r="AJ249" i="4"/>
  <c r="AJ248" i="4"/>
  <c r="AJ247" i="4"/>
  <c r="AJ246" i="4"/>
  <c r="AJ245" i="4"/>
  <c r="AJ244" i="4"/>
  <c r="AJ243" i="4"/>
  <c r="AJ242" i="4"/>
  <c r="AJ241" i="4"/>
  <c r="AJ240" i="4"/>
  <c r="AJ239" i="4"/>
  <c r="AJ238" i="4"/>
  <c r="AJ237" i="4"/>
  <c r="AJ236" i="4"/>
  <c r="AJ235" i="4"/>
  <c r="AJ234" i="4"/>
  <c r="AJ233" i="4"/>
  <c r="AJ232" i="4"/>
  <c r="AJ231" i="4"/>
  <c r="AJ230" i="4"/>
  <c r="AJ229" i="4"/>
  <c r="AJ228" i="4"/>
  <c r="AJ227" i="4"/>
  <c r="AJ226" i="4"/>
  <c r="AJ225" i="4"/>
  <c r="AJ224" i="4"/>
  <c r="AJ223" i="4"/>
  <c r="AJ222" i="4"/>
  <c r="AJ221" i="4"/>
  <c r="AJ220" i="4"/>
  <c r="AJ219" i="4"/>
  <c r="AJ218" i="4"/>
  <c r="AJ217" i="4"/>
  <c r="AJ216" i="4"/>
  <c r="AJ215" i="4"/>
  <c r="AJ214" i="4"/>
  <c r="AJ213" i="4"/>
  <c r="AJ212" i="4"/>
  <c r="AJ211" i="4"/>
  <c r="AJ210" i="4"/>
  <c r="AJ209" i="4"/>
  <c r="AJ208" i="4"/>
  <c r="AJ207" i="4"/>
  <c r="AJ206" i="4"/>
  <c r="AJ205" i="4"/>
  <c r="AJ204" i="4"/>
  <c r="AJ203" i="4"/>
  <c r="AJ202" i="4"/>
  <c r="AJ201" i="4"/>
  <c r="AJ200" i="4"/>
  <c r="AJ199" i="4"/>
  <c r="AJ198" i="4"/>
  <c r="AJ197" i="4"/>
  <c r="AJ196" i="4"/>
  <c r="AJ195" i="4"/>
  <c r="AJ194" i="4"/>
  <c r="AJ193" i="4"/>
  <c r="AJ192" i="4"/>
  <c r="AJ191" i="4"/>
  <c r="AJ190" i="4"/>
  <c r="AJ189" i="4"/>
  <c r="AJ188" i="4"/>
  <c r="AJ187" i="4"/>
  <c r="AJ186" i="4"/>
  <c r="AJ185" i="4"/>
  <c r="AJ184" i="4"/>
  <c r="AJ183" i="4"/>
  <c r="AJ182" i="4"/>
  <c r="AJ181" i="4"/>
  <c r="AJ180" i="4"/>
  <c r="AJ179" i="4"/>
  <c r="AJ178" i="4"/>
  <c r="AJ177" i="4"/>
  <c r="AJ176" i="4"/>
  <c r="AJ175" i="4"/>
  <c r="AJ174" i="4"/>
  <c r="AJ173" i="4"/>
  <c r="AJ172" i="4"/>
  <c r="AJ171" i="4"/>
  <c r="AJ170" i="4"/>
  <c r="AJ169" i="4"/>
  <c r="AJ168" i="4"/>
  <c r="AJ167" i="4"/>
  <c r="AJ166" i="4"/>
  <c r="AJ165" i="4"/>
  <c r="AJ164" i="4"/>
  <c r="AJ163" i="4"/>
  <c r="AJ162" i="4"/>
  <c r="AJ161" i="4"/>
  <c r="AJ160" i="4"/>
  <c r="AJ159" i="4"/>
  <c r="AJ158" i="4"/>
  <c r="AJ157" i="4"/>
  <c r="AJ156" i="4"/>
  <c r="AJ155" i="4"/>
  <c r="AJ154" i="4"/>
  <c r="AJ153" i="4"/>
  <c r="AJ152" i="4"/>
  <c r="AJ151" i="4"/>
  <c r="AJ150" i="4"/>
  <c r="AJ149" i="4"/>
  <c r="AJ148" i="4"/>
  <c r="AJ147" i="4"/>
  <c r="AJ146" i="4"/>
  <c r="AJ145" i="4"/>
  <c r="AJ144" i="4"/>
  <c r="AJ143" i="4"/>
  <c r="AJ142" i="4"/>
  <c r="AJ141" i="4"/>
  <c r="AJ140" i="4"/>
  <c r="AJ139" i="4"/>
  <c r="AJ138" i="4"/>
  <c r="AJ137" i="4"/>
  <c r="AJ136" i="4"/>
  <c r="AJ135" i="4"/>
  <c r="AJ134" i="4"/>
  <c r="AJ133" i="4"/>
  <c r="AJ132" i="4"/>
  <c r="AJ131" i="4"/>
  <c r="AJ130" i="4"/>
  <c r="AJ129" i="4"/>
  <c r="AJ128" i="4"/>
  <c r="AJ127" i="4"/>
  <c r="AJ126" i="4"/>
  <c r="AJ125" i="4"/>
  <c r="AJ124" i="4"/>
  <c r="AJ123" i="4"/>
  <c r="AJ122" i="4"/>
  <c r="AJ121" i="4"/>
  <c r="AJ120" i="4"/>
  <c r="AJ119" i="4"/>
  <c r="AJ118" i="4"/>
  <c r="AJ117" i="4"/>
  <c r="AJ116" i="4"/>
  <c r="AJ115" i="4"/>
  <c r="AJ114" i="4"/>
  <c r="AJ113" i="4"/>
  <c r="AJ112" i="4"/>
  <c r="AJ111" i="4"/>
  <c r="AJ110" i="4"/>
  <c r="AJ109" i="4"/>
  <c r="AJ108" i="4"/>
  <c r="AJ107" i="4"/>
  <c r="AJ106" i="4"/>
  <c r="AJ105" i="4"/>
  <c r="AJ104" i="4"/>
  <c r="AJ103" i="4"/>
  <c r="AJ102" i="4"/>
  <c r="AJ101" i="4"/>
  <c r="AJ100" i="4"/>
  <c r="AJ99" i="4"/>
  <c r="AJ98" i="4"/>
  <c r="AJ97" i="4"/>
  <c r="AJ96" i="4"/>
  <c r="AJ95" i="4"/>
  <c r="AJ94" i="4"/>
  <c r="AJ93" i="4"/>
  <c r="AJ92" i="4"/>
  <c r="AJ91" i="4"/>
  <c r="AJ90" i="4"/>
  <c r="AJ89" i="4"/>
  <c r="AJ88" i="4"/>
  <c r="AJ87" i="4"/>
  <c r="AJ86" i="4"/>
  <c r="AJ85" i="4"/>
  <c r="AJ84" i="4"/>
  <c r="AJ83" i="4"/>
  <c r="AJ82" i="4"/>
  <c r="AJ81" i="4"/>
  <c r="AJ80" i="4"/>
  <c r="AJ79" i="4"/>
  <c r="AJ78" i="4"/>
  <c r="AJ77" i="4"/>
  <c r="AJ76" i="4"/>
  <c r="AJ75" i="4"/>
  <c r="AJ74" i="4"/>
  <c r="AJ73" i="4"/>
  <c r="AJ72" i="4"/>
  <c r="AJ71" i="4"/>
  <c r="AJ70" i="4"/>
  <c r="AJ69" i="4"/>
  <c r="AJ68" i="4"/>
  <c r="AJ67" i="4"/>
  <c r="AJ66" i="4"/>
  <c r="AJ65" i="4"/>
  <c r="AJ64" i="4"/>
  <c r="AJ63" i="4"/>
  <c r="AJ62" i="4"/>
  <c r="AJ61" i="4"/>
  <c r="AJ60" i="4"/>
  <c r="AJ59" i="4"/>
  <c r="AJ58" i="4"/>
  <c r="AJ57" i="4"/>
  <c r="AJ56" i="4"/>
  <c r="AJ55" i="4"/>
  <c r="AJ54" i="4"/>
  <c r="AJ53" i="4"/>
  <c r="AJ52" i="4"/>
  <c r="AJ51" i="4"/>
  <c r="AJ50" i="4"/>
  <c r="AJ49" i="4"/>
  <c r="AJ48" i="4"/>
  <c r="AJ47" i="4"/>
  <c r="AJ46" i="4"/>
  <c r="AJ45" i="4"/>
  <c r="AJ44" i="4"/>
  <c r="AJ43" i="4"/>
  <c r="AJ42" i="4"/>
  <c r="AJ41" i="4"/>
  <c r="AJ40" i="4"/>
  <c r="AJ39" i="4"/>
  <c r="AJ38" i="4"/>
  <c r="AJ37" i="4"/>
  <c r="AJ36" i="4"/>
  <c r="AJ35" i="4"/>
  <c r="AJ34" i="4"/>
  <c r="AJ33" i="4"/>
  <c r="AJ32" i="4"/>
  <c r="AJ31" i="4"/>
  <c r="AJ30" i="4"/>
  <c r="AJ29" i="4"/>
  <c r="AJ28" i="4"/>
  <c r="AJ27" i="4"/>
  <c r="AJ26" i="4"/>
  <c r="AJ25" i="4"/>
  <c r="AJ24" i="4"/>
  <c r="AJ23" i="4"/>
  <c r="AJ22" i="4"/>
  <c r="AJ21" i="4"/>
  <c r="AJ20" i="4"/>
  <c r="AJ19" i="4"/>
  <c r="AJ18" i="4"/>
  <c r="AJ17" i="4"/>
  <c r="AJ16" i="4"/>
  <c r="AJ15" i="4"/>
  <c r="AJ14" i="4"/>
  <c r="AJ13" i="4"/>
  <c r="AF225" i="4"/>
  <c r="AF224" i="4"/>
  <c r="AF223" i="4"/>
  <c r="AF222" i="4"/>
  <c r="AF221" i="4"/>
  <c r="AF220" i="4"/>
  <c r="AF219" i="4"/>
  <c r="AF218" i="4"/>
  <c r="AF217" i="4"/>
  <c r="AF216" i="4"/>
  <c r="AF215" i="4"/>
  <c r="AF214" i="4"/>
  <c r="AF213" i="4"/>
  <c r="AF212" i="4"/>
  <c r="AF211" i="4"/>
  <c r="AF210" i="4"/>
  <c r="AF209" i="4"/>
  <c r="AF208" i="4"/>
  <c r="AF207" i="4"/>
  <c r="AF206" i="4"/>
  <c r="AF205" i="4"/>
  <c r="AF204" i="4"/>
  <c r="AF203" i="4"/>
  <c r="AF202" i="4"/>
  <c r="AF201" i="4"/>
  <c r="AF200" i="4"/>
  <c r="AF199" i="4"/>
  <c r="AF198" i="4"/>
  <c r="AF197" i="4"/>
  <c r="AF196" i="4"/>
  <c r="AF195" i="4"/>
  <c r="AF194" i="4"/>
  <c r="AF193" i="4"/>
  <c r="AF192" i="4"/>
  <c r="AF191" i="4"/>
  <c r="AF190" i="4"/>
  <c r="AF189" i="4"/>
  <c r="AF188" i="4"/>
  <c r="AF187" i="4"/>
  <c r="AF186" i="4"/>
  <c r="AF185" i="4"/>
  <c r="AF184" i="4"/>
  <c r="AF183" i="4"/>
  <c r="AF182" i="4"/>
  <c r="AF181" i="4"/>
  <c r="AF180" i="4"/>
  <c r="AF179" i="4"/>
  <c r="AF178" i="4"/>
  <c r="AF177" i="4"/>
  <c r="AF176" i="4"/>
  <c r="AF175" i="4"/>
  <c r="AF174" i="4"/>
  <c r="AF173" i="4"/>
  <c r="AF172" i="4"/>
  <c r="AF171" i="4"/>
  <c r="AF170" i="4"/>
  <c r="AF169" i="4"/>
  <c r="AF168" i="4"/>
  <c r="AF167" i="4"/>
  <c r="AF166" i="4"/>
  <c r="AF165" i="4"/>
  <c r="AF164" i="4"/>
  <c r="AF163" i="4"/>
  <c r="AF162" i="4"/>
  <c r="AF161" i="4"/>
  <c r="AF160" i="4"/>
  <c r="AF159" i="4"/>
  <c r="AF158" i="4"/>
  <c r="AF157" i="4"/>
  <c r="AF156" i="4"/>
  <c r="AF155" i="4"/>
  <c r="AF154" i="4"/>
  <c r="AF153" i="4"/>
  <c r="AF152" i="4"/>
  <c r="AF151" i="4"/>
  <c r="AF150" i="4"/>
  <c r="AF149" i="4"/>
  <c r="AF148" i="4"/>
  <c r="AF147" i="4"/>
  <c r="AF146" i="4"/>
  <c r="AF145" i="4"/>
  <c r="AF144" i="4"/>
  <c r="AF143" i="4"/>
  <c r="AF142" i="4"/>
  <c r="AF141" i="4"/>
  <c r="AF140" i="4"/>
  <c r="AF139" i="4"/>
  <c r="AF138" i="4"/>
  <c r="AF137" i="4"/>
  <c r="AF136" i="4"/>
  <c r="AF135" i="4"/>
  <c r="AF134" i="4"/>
  <c r="AF133" i="4"/>
  <c r="AF132" i="4"/>
  <c r="AF131" i="4"/>
  <c r="AF130" i="4"/>
  <c r="AF129" i="4"/>
  <c r="AF128" i="4"/>
  <c r="AF127" i="4"/>
  <c r="AF126" i="4"/>
  <c r="AF125" i="4"/>
  <c r="AF124" i="4"/>
  <c r="AF123" i="4"/>
  <c r="AF122" i="4"/>
  <c r="AF121" i="4"/>
  <c r="AF120" i="4"/>
  <c r="AF119" i="4"/>
  <c r="AF118" i="4"/>
  <c r="AF117" i="4"/>
  <c r="AF116" i="4"/>
  <c r="AF115" i="4"/>
  <c r="AF114" i="4"/>
  <c r="AF113" i="4"/>
  <c r="AF112" i="4"/>
  <c r="AF111" i="4"/>
  <c r="AF110" i="4"/>
  <c r="AF109" i="4"/>
  <c r="AF108" i="4"/>
  <c r="AF107" i="4"/>
  <c r="AF106" i="4"/>
  <c r="AF105" i="4"/>
  <c r="AF104" i="4"/>
  <c r="AF103" i="4"/>
  <c r="AF102" i="4"/>
  <c r="AF101" i="4"/>
  <c r="AF100" i="4"/>
  <c r="AF99" i="4"/>
  <c r="AF98" i="4"/>
  <c r="AF97" i="4"/>
  <c r="AF96" i="4"/>
  <c r="AF95" i="4"/>
  <c r="AF94" i="4"/>
  <c r="AF93" i="4"/>
  <c r="AF92" i="4"/>
  <c r="AF91" i="4"/>
  <c r="AF90" i="4"/>
  <c r="AF89" i="4"/>
  <c r="AF88" i="4"/>
  <c r="AF87" i="4"/>
  <c r="AF86" i="4"/>
  <c r="AF85" i="4"/>
  <c r="AF84" i="4"/>
  <c r="AF83" i="4"/>
  <c r="AF82" i="4"/>
  <c r="AF81" i="4"/>
  <c r="AF80" i="4"/>
  <c r="AF79" i="4"/>
  <c r="AF78" i="4"/>
  <c r="AF77" i="4"/>
  <c r="AF76" i="4"/>
  <c r="AF75" i="4"/>
  <c r="AF74" i="4"/>
  <c r="AF73" i="4"/>
  <c r="AF72" i="4"/>
  <c r="AF71" i="4"/>
  <c r="AF70" i="4"/>
  <c r="AF69" i="4"/>
  <c r="AF68" i="4"/>
  <c r="AF67" i="4"/>
  <c r="AF66" i="4"/>
  <c r="AF65" i="4"/>
  <c r="AF64" i="4"/>
  <c r="AF63" i="4"/>
  <c r="AF62" i="4"/>
  <c r="AF61" i="4"/>
  <c r="AF60" i="4"/>
  <c r="AF59" i="4"/>
  <c r="AF58" i="4"/>
  <c r="AF57" i="4"/>
  <c r="AF56" i="4"/>
  <c r="AF55" i="4"/>
  <c r="AF54" i="4"/>
  <c r="AF53" i="4"/>
  <c r="AF52" i="4"/>
  <c r="AF51" i="4"/>
  <c r="AF50" i="4"/>
  <c r="AF49" i="4"/>
  <c r="AF48" i="4"/>
  <c r="AF47" i="4"/>
  <c r="AF46" i="4"/>
  <c r="AF45" i="4"/>
  <c r="AF44" i="4"/>
  <c r="AF43" i="4"/>
  <c r="AF42" i="4"/>
  <c r="AF41" i="4"/>
  <c r="AF40" i="4"/>
  <c r="AF39" i="4"/>
  <c r="AF38" i="4"/>
  <c r="AF37" i="4"/>
  <c r="AF36" i="4"/>
  <c r="AF35" i="4"/>
  <c r="AF34" i="4"/>
  <c r="AF33" i="4"/>
  <c r="AF32" i="4"/>
  <c r="AF31" i="4"/>
  <c r="AF30" i="4"/>
  <c r="AF29" i="4"/>
  <c r="AF28" i="4"/>
  <c r="AF27" i="4"/>
  <c r="AF26" i="4"/>
  <c r="AF25" i="4"/>
  <c r="AF24" i="4"/>
  <c r="AF23" i="4"/>
  <c r="AF22" i="4"/>
  <c r="AF21" i="4"/>
  <c r="AF20" i="4"/>
  <c r="AF19" i="4"/>
  <c r="AF18" i="4"/>
  <c r="AF17" i="4"/>
  <c r="AF16" i="4"/>
  <c r="AF15" i="4"/>
  <c r="AF14" i="4"/>
  <c r="AF13" i="4"/>
  <c r="AB20" i="4"/>
  <c r="AB19" i="4"/>
  <c r="AB18" i="4"/>
  <c r="AB17" i="4"/>
  <c r="AB16" i="4"/>
  <c r="AB15" i="4"/>
  <c r="AB14" i="4"/>
  <c r="AB13" i="4"/>
  <c r="X107" i="4"/>
  <c r="X106" i="4"/>
  <c r="X105" i="4"/>
  <c r="X104" i="4"/>
  <c r="X103" i="4"/>
  <c r="X102" i="4"/>
  <c r="X101" i="4"/>
  <c r="X100" i="4"/>
  <c r="X99" i="4"/>
  <c r="X98" i="4"/>
  <c r="X97" i="4"/>
  <c r="X96" i="4"/>
  <c r="X95" i="4"/>
  <c r="X94" i="4"/>
  <c r="X93" i="4"/>
  <c r="X92" i="4"/>
  <c r="X91" i="4"/>
  <c r="X90" i="4"/>
  <c r="X89" i="4"/>
  <c r="X88" i="4"/>
  <c r="X87" i="4"/>
  <c r="X86" i="4"/>
  <c r="X85" i="4"/>
  <c r="X84" i="4"/>
  <c r="X83" i="4"/>
  <c r="X82" i="4"/>
  <c r="X81" i="4"/>
  <c r="X80" i="4"/>
  <c r="X79" i="4"/>
  <c r="X78" i="4"/>
  <c r="X77" i="4"/>
  <c r="X76" i="4"/>
  <c r="X75" i="4"/>
  <c r="X74" i="4"/>
  <c r="X73" i="4"/>
  <c r="X72" i="4"/>
  <c r="X71" i="4"/>
  <c r="X70" i="4"/>
  <c r="X69" i="4"/>
  <c r="X68" i="4"/>
  <c r="X67" i="4"/>
  <c r="X66" i="4"/>
  <c r="X65" i="4"/>
  <c r="X64" i="4"/>
  <c r="X63" i="4"/>
  <c r="X62" i="4"/>
  <c r="X61" i="4"/>
  <c r="X60" i="4"/>
  <c r="X59" i="4"/>
  <c r="X58" i="4"/>
  <c r="X57" i="4"/>
  <c r="X56" i="4"/>
  <c r="X55" i="4"/>
  <c r="X54" i="4"/>
  <c r="X53" i="4"/>
  <c r="X52" i="4"/>
  <c r="X51" i="4"/>
  <c r="X50" i="4"/>
  <c r="X49" i="4"/>
  <c r="X48" i="4"/>
  <c r="X47" i="4"/>
  <c r="X46" i="4"/>
  <c r="X45" i="4"/>
  <c r="X44" i="4"/>
  <c r="X43" i="4"/>
  <c r="X42" i="4"/>
  <c r="X41" i="4"/>
  <c r="X40" i="4"/>
  <c r="X39" i="4"/>
  <c r="X38" i="4"/>
  <c r="X37" i="4"/>
  <c r="X36" i="4"/>
  <c r="X35" i="4"/>
  <c r="X34" i="4"/>
  <c r="X33" i="4"/>
  <c r="X32" i="4"/>
  <c r="X31" i="4"/>
  <c r="X30" i="4"/>
  <c r="X29" i="4"/>
  <c r="X28" i="4"/>
  <c r="X27" i="4"/>
  <c r="X26" i="4"/>
  <c r="X25" i="4"/>
  <c r="X24" i="4"/>
  <c r="X23" i="4"/>
  <c r="X22" i="4"/>
  <c r="X21" i="4"/>
  <c r="X20" i="4"/>
  <c r="X19" i="4"/>
  <c r="X18" i="4"/>
  <c r="X17" i="4"/>
  <c r="X16" i="4"/>
  <c r="X15" i="4"/>
  <c r="X14" i="4"/>
  <c r="X13" i="4"/>
  <c r="T249" i="4"/>
  <c r="T248" i="4"/>
  <c r="T247" i="4"/>
  <c r="T246" i="4"/>
  <c r="T245" i="4"/>
  <c r="T244" i="4"/>
  <c r="T243" i="4"/>
  <c r="T242" i="4"/>
  <c r="T241" i="4"/>
  <c r="T240" i="4"/>
  <c r="T239" i="4"/>
  <c r="T238" i="4"/>
  <c r="T237" i="4"/>
  <c r="T236" i="4"/>
  <c r="T235" i="4"/>
  <c r="T234" i="4"/>
  <c r="T233" i="4"/>
  <c r="T232" i="4"/>
  <c r="T231" i="4"/>
  <c r="T230" i="4"/>
  <c r="T229" i="4"/>
  <c r="T228" i="4"/>
  <c r="T227" i="4"/>
  <c r="T226" i="4"/>
  <c r="T225" i="4"/>
  <c r="T224" i="4"/>
  <c r="T223" i="4"/>
  <c r="T222" i="4"/>
  <c r="T221" i="4"/>
  <c r="T220" i="4"/>
  <c r="T219" i="4"/>
  <c r="T218" i="4"/>
  <c r="T217" i="4"/>
  <c r="T216" i="4"/>
  <c r="T215" i="4"/>
  <c r="T214" i="4"/>
  <c r="T213" i="4"/>
  <c r="T212" i="4"/>
  <c r="T211" i="4"/>
  <c r="T210" i="4"/>
  <c r="T209" i="4"/>
  <c r="T208" i="4"/>
  <c r="T207" i="4"/>
  <c r="T206" i="4"/>
  <c r="T205" i="4"/>
  <c r="T204" i="4"/>
  <c r="T203" i="4"/>
  <c r="T202" i="4"/>
  <c r="T201" i="4"/>
  <c r="T200" i="4"/>
  <c r="T199" i="4"/>
  <c r="T198" i="4"/>
  <c r="T197" i="4"/>
  <c r="T196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F8" i="4" s="1"/>
  <c r="P186" i="4"/>
  <c r="P185" i="4"/>
  <c r="P184" i="4"/>
  <c r="P183" i="4"/>
  <c r="P182" i="4"/>
  <c r="P181" i="4"/>
  <c r="P180" i="4"/>
  <c r="P179" i="4"/>
  <c r="P178" i="4"/>
  <c r="P177" i="4"/>
  <c r="P176" i="4"/>
  <c r="P175" i="4"/>
  <c r="P174" i="4"/>
  <c r="P173" i="4"/>
  <c r="P172" i="4"/>
  <c r="P171" i="4"/>
  <c r="P170" i="4"/>
  <c r="P169" i="4"/>
  <c r="P168" i="4"/>
  <c r="P167" i="4"/>
  <c r="P166" i="4"/>
  <c r="P165" i="4"/>
  <c r="P164" i="4"/>
  <c r="P163" i="4"/>
  <c r="P162" i="4"/>
  <c r="P161" i="4"/>
  <c r="P160" i="4"/>
  <c r="P159" i="4"/>
  <c r="P158" i="4"/>
  <c r="P157" i="4"/>
  <c r="P156" i="4"/>
  <c r="P155" i="4"/>
  <c r="P154" i="4"/>
  <c r="P153" i="4"/>
  <c r="P152" i="4"/>
  <c r="P151" i="4"/>
  <c r="P150" i="4"/>
  <c r="P149" i="4"/>
  <c r="P148" i="4"/>
  <c r="P147" i="4"/>
  <c r="P146" i="4"/>
  <c r="P145" i="4"/>
  <c r="P144" i="4"/>
  <c r="P143" i="4"/>
  <c r="P142" i="4"/>
  <c r="P141" i="4"/>
  <c r="P140" i="4"/>
  <c r="P139" i="4"/>
  <c r="P138" i="4"/>
  <c r="P137" i="4"/>
  <c r="P136" i="4"/>
  <c r="P135" i="4"/>
  <c r="P134" i="4"/>
  <c r="P133" i="4"/>
  <c r="P132" i="4"/>
  <c r="P131" i="4"/>
  <c r="P130" i="4"/>
  <c r="P129" i="4"/>
  <c r="P128" i="4"/>
  <c r="P127" i="4"/>
  <c r="P126" i="4"/>
  <c r="P125" i="4"/>
  <c r="P124" i="4"/>
  <c r="P123" i="4"/>
  <c r="P122" i="4"/>
  <c r="P121" i="4"/>
  <c r="P120" i="4"/>
  <c r="P119" i="4"/>
  <c r="P118" i="4"/>
  <c r="P117" i="4"/>
  <c r="P116" i="4"/>
  <c r="P115" i="4"/>
  <c r="P114" i="4"/>
  <c r="P113" i="4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C8" i="4" s="1"/>
  <c r="B31" i="1" l="1"/>
  <c r="E9" i="1" l="1"/>
  <c r="G11" i="1" s="1"/>
  <c r="I11" i="1" s="1"/>
  <c r="C30" i="1" l="1"/>
  <c r="C26" i="1"/>
  <c r="C22" i="1"/>
  <c r="C29" i="1"/>
  <c r="C25" i="1"/>
  <c r="C21" i="1"/>
  <c r="C28" i="1"/>
  <c r="C24" i="1"/>
  <c r="C20" i="1"/>
  <c r="C27" i="1"/>
  <c r="C23" i="1"/>
  <c r="G10" i="1"/>
  <c r="I10" i="1" s="1"/>
  <c r="L24" i="1" l="1"/>
  <c r="H24" i="1"/>
  <c r="D24" i="1"/>
  <c r="I24" i="1"/>
  <c r="E24" i="1"/>
  <c r="J24" i="1"/>
  <c r="F24" i="1"/>
  <c r="K24" i="1"/>
  <c r="G24" i="1"/>
  <c r="K29" i="1"/>
  <c r="G29" i="1"/>
  <c r="L29" i="1"/>
  <c r="H29" i="1"/>
  <c r="D29" i="1"/>
  <c r="I29" i="1"/>
  <c r="E29" i="1"/>
  <c r="J29" i="1"/>
  <c r="F29" i="1"/>
  <c r="L28" i="1"/>
  <c r="H28" i="1"/>
  <c r="D28" i="1"/>
  <c r="I28" i="1"/>
  <c r="E28" i="1"/>
  <c r="J28" i="1"/>
  <c r="F28" i="1"/>
  <c r="K28" i="1"/>
  <c r="G28" i="1"/>
  <c r="J22" i="1"/>
  <c r="F22" i="1"/>
  <c r="K22" i="1"/>
  <c r="G22" i="1"/>
  <c r="L22" i="1"/>
  <c r="H22" i="1"/>
  <c r="D22" i="1"/>
  <c r="I22" i="1"/>
  <c r="E22" i="1"/>
  <c r="J26" i="1"/>
  <c r="F26" i="1"/>
  <c r="K26" i="1"/>
  <c r="G26" i="1"/>
  <c r="L26" i="1"/>
  <c r="H26" i="1"/>
  <c r="D26" i="1"/>
  <c r="I26" i="1"/>
  <c r="E26" i="1"/>
  <c r="L19" i="1"/>
  <c r="H19" i="1"/>
  <c r="K19" i="1"/>
  <c r="G19" i="1"/>
  <c r="J19" i="1"/>
  <c r="F19" i="1"/>
  <c r="I19" i="1"/>
  <c r="E19" i="1"/>
  <c r="D19" i="1"/>
  <c r="I23" i="1"/>
  <c r="E23" i="1"/>
  <c r="J23" i="1"/>
  <c r="F23" i="1"/>
  <c r="K23" i="1"/>
  <c r="G23" i="1"/>
  <c r="L23" i="1"/>
  <c r="H23" i="1"/>
  <c r="D23" i="1"/>
  <c r="I27" i="1"/>
  <c r="E27" i="1"/>
  <c r="J27" i="1"/>
  <c r="F27" i="1"/>
  <c r="K27" i="1"/>
  <c r="G27" i="1"/>
  <c r="L27" i="1"/>
  <c r="H27" i="1"/>
  <c r="D27" i="1"/>
  <c r="K21" i="1"/>
  <c r="G21" i="1"/>
  <c r="L21" i="1"/>
  <c r="H21" i="1"/>
  <c r="D21" i="1"/>
  <c r="I21" i="1"/>
  <c r="E21" i="1"/>
  <c r="J21" i="1"/>
  <c r="F21" i="1"/>
  <c r="L20" i="1"/>
  <c r="H20" i="1"/>
  <c r="D20" i="1"/>
  <c r="I20" i="1"/>
  <c r="E20" i="1"/>
  <c r="J20" i="1"/>
  <c r="F20" i="1"/>
  <c r="K20" i="1"/>
  <c r="G20" i="1"/>
  <c r="K25" i="1"/>
  <c r="G25" i="1"/>
  <c r="L25" i="1"/>
  <c r="H25" i="1"/>
  <c r="D25" i="1"/>
  <c r="I25" i="1"/>
  <c r="E25" i="1"/>
  <c r="J25" i="1"/>
  <c r="F25" i="1"/>
  <c r="J30" i="1"/>
  <c r="F30" i="1"/>
  <c r="K30" i="1"/>
  <c r="G30" i="1"/>
  <c r="L30" i="1"/>
  <c r="H30" i="1"/>
  <c r="D30" i="1"/>
  <c r="I30" i="1"/>
  <c r="E30" i="1"/>
  <c r="C31" i="1"/>
  <c r="M13" i="4"/>
  <c r="M26" i="5" l="1"/>
  <c r="M34" i="5"/>
  <c r="M37" i="5" s="1"/>
  <c r="J26" i="5"/>
  <c r="J28" i="5" s="1"/>
  <c r="J34" i="5"/>
  <c r="J37" i="5" s="1"/>
  <c r="K26" i="5"/>
  <c r="K34" i="5"/>
  <c r="K37" i="5" s="1"/>
  <c r="M27" i="5"/>
  <c r="M31" i="5" s="1"/>
  <c r="M35" i="5"/>
  <c r="M38" i="5" s="1"/>
  <c r="C27" i="5"/>
  <c r="C35" i="5"/>
  <c r="C38" i="5" s="1"/>
  <c r="J27" i="5"/>
  <c r="J29" i="5" s="1"/>
  <c r="J35" i="5"/>
  <c r="J38" i="5" s="1"/>
  <c r="I26" i="5"/>
  <c r="I34" i="5"/>
  <c r="I37" i="5" s="1"/>
  <c r="K27" i="5"/>
  <c r="K29" i="5" s="1"/>
  <c r="K35" i="5"/>
  <c r="K38" i="5" s="1"/>
  <c r="L27" i="5"/>
  <c r="L35" i="5"/>
  <c r="L38" i="5" s="1"/>
  <c r="C26" i="5"/>
  <c r="C30" i="5" s="1"/>
  <c r="C34" i="5"/>
  <c r="C37" i="5" s="1"/>
  <c r="I27" i="5"/>
  <c r="I35" i="5"/>
  <c r="I38" i="5" s="1"/>
  <c r="L26" i="5"/>
  <c r="G14" i="5" s="1"/>
  <c r="H14" i="5" s="1"/>
  <c r="L34" i="5"/>
  <c r="L37" i="5" s="1"/>
  <c r="H27" i="5"/>
  <c r="H35" i="5"/>
  <c r="H38" i="5" s="1"/>
  <c r="D27" i="5"/>
  <c r="D31" i="5" s="1"/>
  <c r="D35" i="5"/>
  <c r="D38" i="5" s="1"/>
  <c r="G27" i="5"/>
  <c r="G35" i="5"/>
  <c r="G38" i="5" s="1"/>
  <c r="E27" i="5"/>
  <c r="E29" i="5" s="1"/>
  <c r="E35" i="5"/>
  <c r="E38" i="5" s="1"/>
  <c r="F27" i="5"/>
  <c r="F35" i="5"/>
  <c r="F38" i="5" s="1"/>
  <c r="B27" i="5"/>
  <c r="B31" i="5" s="1"/>
  <c r="B35" i="5"/>
  <c r="B38" i="5" s="1"/>
  <c r="H26" i="5"/>
  <c r="H34" i="5"/>
  <c r="H37" i="5" s="1"/>
  <c r="D26" i="5"/>
  <c r="D30" i="5" s="1"/>
  <c r="D34" i="5"/>
  <c r="D37" i="5" s="1"/>
  <c r="G26" i="5"/>
  <c r="G34" i="5"/>
  <c r="G37" i="5" s="1"/>
  <c r="E26" i="5"/>
  <c r="E30" i="5" s="1"/>
  <c r="E34" i="5"/>
  <c r="E37" i="5" s="1"/>
  <c r="F26" i="5"/>
  <c r="F34" i="5"/>
  <c r="F37" i="5" s="1"/>
  <c r="B26" i="5"/>
  <c r="B34" i="5"/>
  <c r="B37" i="5" s="1"/>
  <c r="C31" i="5"/>
  <c r="C29" i="5"/>
  <c r="J31" i="5"/>
  <c r="I30" i="5"/>
  <c r="I28" i="5"/>
  <c r="L31" i="5"/>
  <c r="L29" i="5"/>
  <c r="M30" i="5"/>
  <c r="M28" i="5"/>
  <c r="I29" i="5"/>
  <c r="I31" i="5"/>
  <c r="K30" i="5"/>
  <c r="K28" i="5"/>
  <c r="G31" i="5"/>
  <c r="G29" i="5"/>
  <c r="F29" i="5"/>
  <c r="F31" i="5"/>
  <c r="H29" i="5"/>
  <c r="H31" i="5"/>
  <c r="H28" i="5"/>
  <c r="H30" i="5"/>
  <c r="G28" i="5"/>
  <c r="G30" i="5"/>
  <c r="F28" i="5"/>
  <c r="F30" i="5"/>
  <c r="B30" i="5" l="1"/>
  <c r="B28" i="5"/>
  <c r="K31" i="5"/>
  <c r="E28" i="5"/>
  <c r="D28" i="5"/>
  <c r="L28" i="5"/>
  <c r="G13" i="5"/>
  <c r="H13" i="5" s="1"/>
  <c r="B29" i="5"/>
  <c r="E31" i="5"/>
  <c r="D29" i="5"/>
  <c r="J30" i="5"/>
  <c r="L30" i="5"/>
  <c r="G16" i="5"/>
  <c r="H16" i="5" s="1"/>
  <c r="C28" i="5"/>
  <c r="M29" i="5"/>
  <c r="G15" i="5"/>
  <c r="H15" i="5" s="1"/>
</calcChain>
</file>

<file path=xl/sharedStrings.xml><?xml version="1.0" encoding="utf-8"?>
<sst xmlns="http://schemas.openxmlformats.org/spreadsheetml/2006/main" count="2217" uniqueCount="87">
  <si>
    <t>Estimate</t>
  </si>
  <si>
    <t>Month</t>
  </si>
  <si>
    <t>Sep</t>
  </si>
  <si>
    <t>Oct</t>
  </si>
  <si>
    <t>Nov</t>
  </si>
  <si>
    <t>Dec</t>
  </si>
  <si>
    <t>Jan</t>
  </si>
  <si>
    <t>Feb</t>
  </si>
  <si>
    <t>Mar</t>
  </si>
  <si>
    <t>Apr</t>
  </si>
  <si>
    <t>Jun</t>
  </si>
  <si>
    <t>Jul</t>
  </si>
  <si>
    <t>Aug</t>
  </si>
  <si>
    <t>May</t>
  </si>
  <si>
    <t>F</t>
  </si>
  <si>
    <t>EF</t>
  </si>
  <si>
    <t>Fry Estimate</t>
  </si>
  <si>
    <t xml:space="preserve">Fry Estimate: </t>
  </si>
  <si>
    <t>SP=# of successful spawning females</t>
  </si>
  <si>
    <t>Fry estimate=SP*F*EF</t>
  </si>
  <si>
    <t>REDD</t>
  </si>
  <si>
    <t>survival</t>
  </si>
  <si>
    <t xml:space="preserve">Fry to migrant survival rate of 14% or 28.5% (Downey &amp; Smith, 1990) </t>
  </si>
  <si>
    <t>Conversions</t>
  </si>
  <si>
    <t>Gallons</t>
  </si>
  <si>
    <t>Adjusted Data</t>
  </si>
  <si>
    <t>Date</t>
  </si>
  <si>
    <t>Species</t>
  </si>
  <si>
    <t>Weight (g)</t>
  </si>
  <si>
    <t>Weight (lbs.)</t>
  </si>
  <si>
    <t>CHS</t>
  </si>
  <si>
    <t>CHSFRY</t>
  </si>
  <si>
    <t>Summary (weight pounds)</t>
  </si>
  <si>
    <t>N</t>
  </si>
  <si>
    <t>High fish catch weight (lbs)</t>
  </si>
  <si>
    <t>Low fish catch weight (lbs)</t>
  </si>
  <si>
    <t>NMFS CRITERIA</t>
  </si>
  <si>
    <t>lift/hopper/transport</t>
  </si>
  <si>
    <t>.25 cu. Ft./lb</t>
  </si>
  <si>
    <t>.15 cu. Ft./lb</t>
  </si>
  <si>
    <t>Cu. Ft</t>
  </si>
  <si>
    <t>Grams</t>
  </si>
  <si>
    <t>Pounds</t>
  </si>
  <si>
    <t>Transportation Load Density (Max.)</t>
  </si>
  <si>
    <t>AV Gallons</t>
  </si>
  <si>
    <t>Cu. Ft.</t>
  </si>
  <si>
    <t>Lbs of fish</t>
  </si>
  <si>
    <t>Using data collected on the PFFC for weight estimates</t>
  </si>
  <si>
    <t>Fish per day high</t>
  </si>
  <si>
    <t>Fish per day low</t>
  </si>
  <si>
    <t>Average weight (lbs)</t>
  </si>
  <si>
    <t>Water (G) required for holding (low)</t>
  </si>
  <si>
    <t>Water (G) required for holding (high)</t>
  </si>
  <si>
    <t>Water (G) required for transport (high)</t>
  </si>
  <si>
    <t>Water (G) required for transport (low)</t>
  </si>
  <si>
    <t>Transportation Day</t>
  </si>
  <si>
    <t>Lbs fish</t>
  </si>
  <si>
    <t>AV Load</t>
  </si>
  <si>
    <t>Mean (lbs)</t>
  </si>
  <si>
    <t xml:space="preserve">Mean (g) </t>
  </si>
  <si>
    <t>24-hour collection numbers for the month</t>
  </si>
  <si>
    <t xml:space="preserve">Holding* </t>
  </si>
  <si>
    <t>* assumes 24-hour fish holding; reduce poundage by 5% for every 1 degree over 50 degrees Fahrenheit</t>
  </si>
  <si>
    <t xml:space="preserve">Fish holding </t>
  </si>
  <si>
    <t>High catch weight (lbs)</t>
  </si>
  <si>
    <t>Low catch weight (lbs)</t>
  </si>
  <si>
    <t>NMFS (0.15 cubic feet/pound of fish)</t>
  </si>
  <si>
    <t>NMFS holding (0.25 cubic feet/pound)</t>
  </si>
  <si>
    <t>Year</t>
  </si>
  <si>
    <t>Eggs/Female</t>
  </si>
  <si>
    <t>51 (5%)</t>
  </si>
  <si>
    <t>52 (10%)</t>
  </si>
  <si>
    <t>53 (15%)</t>
  </si>
  <si>
    <t>54 (20%)</t>
  </si>
  <si>
    <t>55 (25%)</t>
  </si>
  <si>
    <t>56 (30%)</t>
  </si>
  <si>
    <t>57 (35%)</t>
  </si>
  <si>
    <t>58 (40%)</t>
  </si>
  <si>
    <t>59 (45%)</t>
  </si>
  <si>
    <t>60 (50%)</t>
  </si>
  <si>
    <t>FISH HOLDING ON THE PROPOSED FSS AT COUGAR DAM</t>
  </si>
  <si>
    <t>FISH TRANSPORT FOR THE PROPOSED FSS AT COUGAR DAM</t>
  </si>
  <si>
    <t>EF=30% egg to fry (Margolis &amp; Groot 2002)</t>
  </si>
  <si>
    <t># of Fish</t>
  </si>
  <si>
    <t>Average weight (lbs, data from PFFC)</t>
  </si>
  <si>
    <t>F=3,800 eggs per female (McKenzie hatchery data ?)</t>
  </si>
  <si>
    <t>(750 gal is current design for transport tank)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</si>
</sst>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2"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/>
    <xf numFmtId="4" fontId="0" fillId="0" borderId="0" xfId="0" applyNumberFormat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165" fontId="0" fillId="2" borderId="1" xfId="1" applyNumberFormat="1" applyFont="1" applyFill="1" applyBorder="1" applyAlignment="1">
      <alignment horizontal="center"/>
    </xf>
    <xf numFmtId="0" fontId="0" fillId="0" borderId="0" xfId="0" applyFill="1" applyBorder="1"/>
    <xf numFmtId="165" fontId="1" fillId="2" borderId="1" xfId="1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1" fillId="0" borderId="0" xfId="0" applyFont="1" applyFill="1" applyBorder="1" applyAlignment="1"/>
    <xf numFmtId="0" fontId="0" fillId="0" borderId="0" xfId="0" applyBorder="1" applyAlignment="1"/>
    <xf numFmtId="37" fontId="0" fillId="0" borderId="0" xfId="0" applyNumberFormat="1" applyAlignment="1">
      <alignment horizontal="center"/>
    </xf>
    <xf numFmtId="37" fontId="1" fillId="2" borderId="1" xfId="1" applyNumberFormat="1" applyFont="1" applyFill="1" applyBorder="1" applyAlignment="1">
      <alignment horizontal="center"/>
    </xf>
    <xf numFmtId="0" fontId="0" fillId="0" borderId="2" xfId="0" applyBorder="1"/>
    <xf numFmtId="1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2" borderId="3" xfId="0" applyFill="1" applyBorder="1"/>
    <xf numFmtId="0" fontId="0" fillId="0" borderId="8" xfId="0" applyBorder="1"/>
    <xf numFmtId="2" fontId="0" fillId="0" borderId="8" xfId="0" applyNumberFormat="1" applyBorder="1" applyAlignment="1">
      <alignment horizontal="center"/>
    </xf>
    <xf numFmtId="0" fontId="0" fillId="0" borderId="8" xfId="0" applyFill="1" applyBorder="1"/>
    <xf numFmtId="0" fontId="0" fillId="0" borderId="8" xfId="0" applyBorder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left"/>
    </xf>
    <xf numFmtId="0" fontId="0" fillId="4" borderId="5" xfId="0" applyFill="1" applyBorder="1" applyAlignment="1"/>
    <xf numFmtId="0" fontId="0" fillId="4" borderId="6" xfId="0" applyFill="1" applyBorder="1" applyAlignment="1"/>
    <xf numFmtId="0" fontId="0" fillId="4" borderId="7" xfId="0" applyFill="1" applyBorder="1" applyAlignment="1"/>
    <xf numFmtId="0" fontId="0" fillId="5" borderId="3" xfId="0" applyFill="1" applyBorder="1"/>
    <xf numFmtId="0" fontId="0" fillId="5" borderId="5" xfId="0" applyFill="1" applyBorder="1"/>
    <xf numFmtId="0" fontId="0" fillId="5" borderId="7" xfId="0" applyFill="1" applyBorder="1"/>
    <xf numFmtId="9" fontId="0" fillId="0" borderId="0" xfId="0" applyNumberFormat="1" applyFill="1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6" borderId="1" xfId="0" applyFill="1" applyBorder="1"/>
    <xf numFmtId="0" fontId="0" fillId="0" borderId="9" xfId="0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3" borderId="0" xfId="0" applyFill="1" applyAlignment="1">
      <alignment horizontal="left"/>
    </xf>
    <xf numFmtId="164" fontId="0" fillId="0" borderId="0" xfId="0" applyNumberFormat="1"/>
    <xf numFmtId="165" fontId="0" fillId="0" borderId="1" xfId="1" applyNumberFormat="1" applyFont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9" fontId="4" fillId="0" borderId="0" xfId="0" applyNumberFormat="1" applyFont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9" fontId="4" fillId="0" borderId="0" xfId="0" applyNumberFormat="1" applyFont="1" applyAlignment="1">
      <alignment horizontal="center" wrapText="1"/>
    </xf>
    <xf numFmtId="2" fontId="0" fillId="0" borderId="0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635527</xdr:colOff>
      <xdr:row>12</xdr:row>
      <xdr:rowOff>63498</xdr:rowOff>
    </xdr:from>
    <xdr:to>
      <xdr:col>2</xdr:col>
      <xdr:colOff>627061</xdr:colOff>
      <xdr:row>15</xdr:row>
      <xdr:rowOff>158749</xdr:rowOff>
    </xdr:to>
    <xdr:sp macro="" textlink="">
      <xdr:nvSpPr>
        <xdr:cNvPr id="2" name="TextBox 1"/>
        <xdr:cNvSpPr txBox="1"/>
      </xdr:nvSpPr>
      <xdr:spPr>
        <a:xfrm>
          <a:off x="635527" y="2349498"/>
          <a:ext cx="1539347" cy="666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Add</a:t>
          </a:r>
          <a:r>
            <a:rPr lang="en-US" sz="1200" b="1" baseline="0"/>
            <a:t> redd count for fry estimate.</a:t>
          </a:r>
          <a:endParaRPr lang="en-US" sz="1200" b="1"/>
        </a:p>
      </xdr:txBody>
    </xdr:sp>
    <xdr:clientData/>
  </xdr:twoCellAnchor>
  <xdr:twoCellAnchor>
    <xdr:from>
      <xdr:col>1</xdr:col>
      <xdr:colOff>365124</xdr:colOff>
      <xdr:row>9</xdr:row>
      <xdr:rowOff>31750</xdr:rowOff>
    </xdr:from>
    <xdr:to>
      <xdr:col>1</xdr:col>
      <xdr:colOff>365653</xdr:colOff>
      <xdr:row>12</xdr:row>
      <xdr:rowOff>39687</xdr:rowOff>
    </xdr:to>
    <xdr:cxnSp macro="">
      <xdr:nvCxnSpPr>
        <xdr:cNvPr id="4" name="Straight Arrow Connector 3"/>
        <xdr:cNvCxnSpPr/>
      </xdr:nvCxnSpPr>
      <xdr:spPr>
        <a:xfrm flipH="1" flipV="1">
          <a:off x="1182687" y="1746250"/>
          <a:ext cx="529" cy="579437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10583</xdr:colOff>
      <xdr:row>8</xdr:row>
      <xdr:rowOff>95251</xdr:rowOff>
    </xdr:from>
    <xdr:to>
      <xdr:col>5</xdr:col>
      <xdr:colOff>769938</xdr:colOff>
      <xdr:row>9</xdr:row>
      <xdr:rowOff>103188</xdr:rowOff>
    </xdr:to>
    <xdr:cxnSp macro="">
      <xdr:nvCxnSpPr>
        <xdr:cNvPr id="6" name="Straight Arrow Connector 5"/>
        <xdr:cNvCxnSpPr/>
      </xdr:nvCxnSpPr>
      <xdr:spPr>
        <a:xfrm>
          <a:off x="4646083" y="1619251"/>
          <a:ext cx="759355" cy="198437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547687</xdr:colOff>
      <xdr:row>10</xdr:row>
      <xdr:rowOff>39688</xdr:rowOff>
    </xdr:from>
    <xdr:to>
      <xdr:col>5</xdr:col>
      <xdr:colOff>785808</xdr:colOff>
      <xdr:row>17</xdr:row>
      <xdr:rowOff>47625</xdr:rowOff>
    </xdr:to>
    <xdr:cxnSp macro="">
      <xdr:nvCxnSpPr>
        <xdr:cNvPr id="5" name="Straight Arrow Connector 4"/>
        <xdr:cNvCxnSpPr/>
      </xdr:nvCxnSpPr>
      <xdr:spPr>
        <a:xfrm flipH="1">
          <a:off x="2095500" y="1944688"/>
          <a:ext cx="2603496" cy="1341437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190500</xdr:colOff>
      <xdr:row>33</xdr:row>
      <xdr:rowOff>7937</xdr:rowOff>
    </xdr:from>
    <xdr:to>
      <xdr:col>3</xdr:col>
      <xdr:colOff>515937</xdr:colOff>
      <xdr:row>38</xdr:row>
      <xdr:rowOff>127000</xdr:rowOff>
    </xdr:to>
    <xdr:sp macro="" textlink="">
      <xdr:nvSpPr>
        <xdr:cNvPr id="11" name="TextBox 10"/>
        <xdr:cNvSpPr txBox="1"/>
      </xdr:nvSpPr>
      <xdr:spPr>
        <a:xfrm>
          <a:off x="190500" y="6294437"/>
          <a:ext cx="2555875" cy="10715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Percentage</a:t>
          </a:r>
          <a:r>
            <a:rPr lang="en-US" sz="1100" b="1" baseline="0"/>
            <a:t> available for collection at the FSS by month.  These estimates were taken from the Fish Benefit Workbook and can be changed as necessary </a:t>
          </a:r>
          <a:endParaRPr lang="en-US" sz="1100" b="1"/>
        </a:p>
      </xdr:txBody>
    </xdr:sp>
    <xdr:clientData/>
  </xdr:twoCellAnchor>
  <xdr:twoCellAnchor>
    <xdr:from>
      <xdr:col>8</xdr:col>
      <xdr:colOff>1</xdr:colOff>
      <xdr:row>34</xdr:row>
      <xdr:rowOff>7938</xdr:rowOff>
    </xdr:from>
    <xdr:to>
      <xdr:col>13</xdr:col>
      <xdr:colOff>15875</xdr:colOff>
      <xdr:row>36</xdr:row>
      <xdr:rowOff>119064</xdr:rowOff>
    </xdr:to>
    <xdr:sp macro="" textlink="">
      <xdr:nvSpPr>
        <xdr:cNvPr id="3" name="TextBox 2"/>
        <xdr:cNvSpPr txBox="1"/>
      </xdr:nvSpPr>
      <xdr:spPr>
        <a:xfrm>
          <a:off x="6516689" y="6484938"/>
          <a:ext cx="3603624" cy="492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Fish holding, transport</a:t>
          </a:r>
          <a:r>
            <a:rPr lang="en-US" sz="1100" b="1" baseline="0"/>
            <a:t>, and hopper information is on the next tab "Fish holding and transport"</a:t>
          </a:r>
          <a:endParaRPr lang="en-US" sz="1100" b="1"/>
        </a:p>
      </xdr:txBody>
    </xdr:sp>
    <xdr:clientData/>
  </xdr:twoCellAnchor>
  <xdr:twoCellAnchor>
    <xdr:from>
      <xdr:col>4</xdr:col>
      <xdr:colOff>0</xdr:colOff>
      <xdr:row>32</xdr:row>
      <xdr:rowOff>7936</xdr:rowOff>
    </xdr:from>
    <xdr:to>
      <xdr:col>7</xdr:col>
      <xdr:colOff>7938</xdr:colOff>
      <xdr:row>38</xdr:row>
      <xdr:rowOff>182562</xdr:rowOff>
    </xdr:to>
    <xdr:sp macro="" textlink="">
      <xdr:nvSpPr>
        <xdr:cNvPr id="10" name="TextBox 9"/>
        <xdr:cNvSpPr txBox="1"/>
      </xdr:nvSpPr>
      <xdr:spPr>
        <a:xfrm>
          <a:off x="2905125" y="6103936"/>
          <a:ext cx="2801938" cy="13176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NOTE:</a:t>
          </a:r>
        </a:p>
        <a:p>
          <a:r>
            <a:rPr lang="en-US" sz="1100" b="1"/>
            <a:t>This</a:t>
          </a:r>
          <a:r>
            <a:rPr lang="en-US" sz="1100" b="1" baseline="0"/>
            <a:t> assumes that we have the potential to collect these percentages on a daily basis.  The numbers carried forward for "Fish holding and transport" are 30% and 10% (a high day and a low day). </a:t>
          </a:r>
          <a:endParaRPr lang="en-US" sz="1100" b="1"/>
        </a:p>
        <a:p>
          <a:endParaRPr lang="en-US" sz="1100"/>
        </a:p>
      </xdr:txBody>
    </xdr:sp>
    <xdr:clientData/>
  </xdr:twoCellAnchor>
  <xdr:twoCellAnchor>
    <xdr:from>
      <xdr:col>5</xdr:col>
      <xdr:colOff>476250</xdr:colOff>
      <xdr:row>30</xdr:row>
      <xdr:rowOff>47625</xdr:rowOff>
    </xdr:from>
    <xdr:to>
      <xdr:col>5</xdr:col>
      <xdr:colOff>476250</xdr:colOff>
      <xdr:row>32</xdr:row>
      <xdr:rowOff>0</xdr:rowOff>
    </xdr:to>
    <xdr:cxnSp macro="">
      <xdr:nvCxnSpPr>
        <xdr:cNvPr id="12" name="Straight Arrow Connector 11"/>
        <xdr:cNvCxnSpPr/>
      </xdr:nvCxnSpPr>
      <xdr:spPr>
        <a:xfrm flipV="1">
          <a:off x="4389438" y="5762625"/>
          <a:ext cx="0" cy="333375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349250</xdr:colOff>
      <xdr:row>31</xdr:row>
      <xdr:rowOff>23813</xdr:rowOff>
    </xdr:from>
    <xdr:to>
      <xdr:col>1</xdr:col>
      <xdr:colOff>349250</xdr:colOff>
      <xdr:row>32</xdr:row>
      <xdr:rowOff>142876</xdr:rowOff>
    </xdr:to>
    <xdr:cxnSp macro="">
      <xdr:nvCxnSpPr>
        <xdr:cNvPr id="14" name="Straight Arrow Connector 13"/>
        <xdr:cNvCxnSpPr/>
      </xdr:nvCxnSpPr>
      <xdr:spPr>
        <a:xfrm flipV="1">
          <a:off x="1166813" y="5929313"/>
          <a:ext cx="0" cy="309563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10</xdr:row>
      <xdr:rowOff>28575</xdr:rowOff>
    </xdr:from>
    <xdr:to>
      <xdr:col>15</xdr:col>
      <xdr:colOff>76200</xdr:colOff>
      <xdr:row>16</xdr:row>
      <xdr:rowOff>152400</xdr:rowOff>
    </xdr:to>
    <xdr:sp macro="" textlink="">
      <xdr:nvSpPr>
        <xdr:cNvPr id="2" name="TextBox 1"/>
        <xdr:cNvSpPr txBox="1"/>
      </xdr:nvSpPr>
      <xdr:spPr>
        <a:xfrm>
          <a:off x="7200900" y="1971675"/>
          <a:ext cx="4457700" cy="1276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NOTE:  The transportaion</a:t>
          </a:r>
          <a:r>
            <a:rPr lang="en-US" sz="1100" baseline="0"/>
            <a:t> day is the number of fish collected during a 24-hour period (high day).  The number of trips will depend on the total pounds of fish to be transported.  One trip (loading to release to return) will take 3 hours.  The exact time required to load, transport, release, and return may vary depending on time of year and weather conditions and road conditions. 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55"/>
  <sheetViews>
    <sheetView tabSelected="1" zoomScale="120" zoomScaleNormal="120" workbookViewId="0">
      <selection activeCell="H32" sqref="H32"/>
    </sheetView>
  </sheetViews>
  <sheetFormatPr defaultRowHeight="15" x14ac:dyDescent="0.25"/>
  <cols>
    <col min="1" max="1" width="12.28515625" customWidth="1"/>
    <col min="2" max="2" width="11" customWidth="1"/>
    <col min="3" max="3" width="10.28515625" customWidth="1"/>
    <col min="4" max="4" width="10.140625" customWidth="1"/>
    <col min="5" max="5" width="15.140625" customWidth="1"/>
    <col min="6" max="6" width="12.28515625" customWidth="1"/>
    <col min="7" max="7" width="14.5703125" customWidth="1"/>
    <col min="8" max="8" width="12.28515625" customWidth="1"/>
    <col min="9" max="9" width="11" customWidth="1"/>
    <col min="10" max="18" width="10.7109375" customWidth="1"/>
    <col min="19" max="19" width="9.85546875" customWidth="1"/>
    <col min="20" max="25" width="12.28515625" customWidth="1"/>
  </cols>
  <sheetData>
    <row r="2" spans="1:21" x14ac:dyDescent="0.25">
      <c r="A2" t="s">
        <v>17</v>
      </c>
    </row>
    <row r="3" spans="1:21" x14ac:dyDescent="0.25">
      <c r="A3" t="s">
        <v>18</v>
      </c>
    </row>
    <row r="4" spans="1:21" x14ac:dyDescent="0.25">
      <c r="A4" t="s">
        <v>85</v>
      </c>
      <c r="G4" s="26"/>
      <c r="H4" s="26"/>
      <c r="I4" s="9"/>
      <c r="J4" s="9"/>
    </row>
    <row r="5" spans="1:21" x14ac:dyDescent="0.25">
      <c r="A5" t="s">
        <v>82</v>
      </c>
      <c r="G5" s="13"/>
      <c r="H5" s="9"/>
      <c r="I5" s="9"/>
      <c r="J5" s="9"/>
      <c r="M5" s="44"/>
      <c r="N5" s="11"/>
      <c r="O5" s="11"/>
    </row>
    <row r="6" spans="1:21" x14ac:dyDescent="0.25">
      <c r="A6" t="s">
        <v>19</v>
      </c>
      <c r="H6" s="9"/>
      <c r="I6" s="9"/>
      <c r="J6" s="9"/>
      <c r="M6" s="11"/>
      <c r="N6" s="45"/>
      <c r="O6" s="45"/>
    </row>
    <row r="7" spans="1:21" x14ac:dyDescent="0.25">
      <c r="H7" s="9"/>
      <c r="I7" s="9"/>
      <c r="J7" s="9"/>
      <c r="M7" s="11"/>
      <c r="N7" s="45"/>
      <c r="O7" s="45"/>
    </row>
    <row r="8" spans="1:21" x14ac:dyDescent="0.25">
      <c r="B8" s="20" t="s">
        <v>20</v>
      </c>
      <c r="C8" s="20" t="s">
        <v>14</v>
      </c>
      <c r="D8" s="20" t="s">
        <v>15</v>
      </c>
      <c r="E8" s="20" t="s">
        <v>16</v>
      </c>
      <c r="G8" t="s">
        <v>22</v>
      </c>
      <c r="M8" s="11"/>
      <c r="N8" s="11"/>
      <c r="O8" s="11"/>
    </row>
    <row r="9" spans="1:21" x14ac:dyDescent="0.25">
      <c r="B9" s="20">
        <v>2100</v>
      </c>
      <c r="C9" s="21">
        <v>3800</v>
      </c>
      <c r="D9" s="20">
        <v>0.3</v>
      </c>
      <c r="E9" s="24">
        <f>B9*C9*D9</f>
        <v>2394000</v>
      </c>
      <c r="G9" s="20" t="s">
        <v>16</v>
      </c>
      <c r="H9" s="20" t="s">
        <v>21</v>
      </c>
      <c r="I9" s="20" t="s">
        <v>0</v>
      </c>
      <c r="M9" s="44"/>
      <c r="N9" s="11"/>
      <c r="O9" s="11"/>
    </row>
    <row r="10" spans="1:21" x14ac:dyDescent="0.25">
      <c r="G10" s="22">
        <f>E9</f>
        <v>2394000</v>
      </c>
      <c r="H10" s="20">
        <v>0.14000000000000001</v>
      </c>
      <c r="I10" s="30">
        <f>G10*H10</f>
        <v>335160.00000000006</v>
      </c>
      <c r="L10" s="19"/>
      <c r="M10" s="11"/>
      <c r="N10" s="11"/>
      <c r="O10" s="11"/>
    </row>
    <row r="11" spans="1:21" x14ac:dyDescent="0.25">
      <c r="G11" s="22">
        <f>E9</f>
        <v>2394000</v>
      </c>
      <c r="H11" s="20">
        <v>0.28499999999999998</v>
      </c>
      <c r="I11" s="30">
        <f>G11*H11</f>
        <v>682289.99999999988</v>
      </c>
      <c r="L11" s="19"/>
      <c r="M11" s="45"/>
      <c r="N11" s="45"/>
      <c r="O11" s="11"/>
    </row>
    <row r="12" spans="1:21" x14ac:dyDescent="0.25">
      <c r="H12" s="5"/>
      <c r="I12" s="5"/>
      <c r="J12" s="9"/>
      <c r="M12" s="11"/>
      <c r="N12" s="11"/>
      <c r="O12" s="11"/>
    </row>
    <row r="13" spans="1:21" x14ac:dyDescent="0.25">
      <c r="H13" s="9"/>
      <c r="I13" s="9"/>
      <c r="J13" s="9"/>
      <c r="M13" s="45"/>
      <c r="N13" s="45"/>
      <c r="O13" s="11"/>
    </row>
    <row r="14" spans="1:21" x14ac:dyDescent="0.25">
      <c r="M14" s="9"/>
      <c r="N14" s="9"/>
    </row>
    <row r="15" spans="1:21" x14ac:dyDescent="0.25">
      <c r="R15" s="2"/>
      <c r="S15" s="2"/>
      <c r="T15" s="9"/>
      <c r="U15" s="9"/>
    </row>
    <row r="16" spans="1:21" x14ac:dyDescent="0.25">
      <c r="D16" s="23"/>
      <c r="E16" s="23"/>
      <c r="R16" s="2"/>
      <c r="S16" s="2"/>
      <c r="T16" s="4"/>
      <c r="U16" s="3"/>
    </row>
    <row r="17" spans="1:25" x14ac:dyDescent="0.25">
      <c r="E17" t="s">
        <v>60</v>
      </c>
      <c r="R17" s="4"/>
      <c r="S17" s="3"/>
      <c r="T17" s="4"/>
      <c r="U17" s="3"/>
    </row>
    <row r="18" spans="1:25" x14ac:dyDescent="0.25">
      <c r="B18" s="9"/>
      <c r="C18" s="9" t="s">
        <v>83</v>
      </c>
      <c r="D18" s="63">
        <v>0.1</v>
      </c>
      <c r="E18" s="53">
        <v>0.2</v>
      </c>
      <c r="F18" s="61">
        <v>0.3</v>
      </c>
      <c r="G18" s="53">
        <v>0.4</v>
      </c>
      <c r="H18" s="53">
        <v>0.5</v>
      </c>
      <c r="I18" s="53">
        <v>0.6</v>
      </c>
      <c r="J18" s="53">
        <v>0.7</v>
      </c>
      <c r="K18" s="53">
        <v>0.8</v>
      </c>
      <c r="L18" s="52">
        <v>0.9</v>
      </c>
      <c r="S18" s="3"/>
      <c r="T18" s="4"/>
      <c r="U18" s="3"/>
    </row>
    <row r="19" spans="1:25" x14ac:dyDescent="0.25">
      <c r="A19" s="13" t="s">
        <v>6</v>
      </c>
      <c r="B19" s="25">
        <v>0.01</v>
      </c>
      <c r="C19" s="29">
        <f>B19*I11</f>
        <v>6822.8999999999987</v>
      </c>
      <c r="D19" s="62">
        <f t="shared" ref="D19:D30" si="0">C19*0.1</f>
        <v>682.29</v>
      </c>
      <c r="E19" s="59">
        <f t="shared" ref="E19:E30" si="1">C19*0.2</f>
        <v>1364.58</v>
      </c>
      <c r="F19" s="62">
        <f t="shared" ref="F19:F30" si="2">C19*0.3</f>
        <v>2046.8699999999994</v>
      </c>
      <c r="G19" s="59">
        <f t="shared" ref="G19:G30" si="3">C19*0.4</f>
        <v>2729.16</v>
      </c>
      <c r="H19" s="59">
        <f t="shared" ref="H19:H30" si="4">C19*0.5</f>
        <v>3411.4499999999994</v>
      </c>
      <c r="I19" s="59">
        <f t="shared" ref="I19:I30" si="5">C19*0.6</f>
        <v>4093.7399999999989</v>
      </c>
      <c r="J19" s="59">
        <f t="shared" ref="J19:J30" si="6">C19*0.7</f>
        <v>4776.0299999999988</v>
      </c>
      <c r="K19" s="59">
        <f t="shared" ref="K19:K30" si="7">C19*0.8</f>
        <v>5458.32</v>
      </c>
      <c r="L19" s="60">
        <f t="shared" ref="L19:L30" si="8">C19*0.9</f>
        <v>6140.6099999999988</v>
      </c>
      <c r="S19" s="3"/>
      <c r="T19" s="4"/>
      <c r="U19" s="3"/>
      <c r="V19" s="27"/>
      <c r="W19" s="28"/>
      <c r="X19" s="28"/>
      <c r="Y19" s="28"/>
    </row>
    <row r="20" spans="1:25" x14ac:dyDescent="0.25">
      <c r="A20" s="4" t="s">
        <v>7</v>
      </c>
      <c r="B20" s="25">
        <v>0.01</v>
      </c>
      <c r="C20" s="29">
        <f>B20*I11</f>
        <v>6822.8999999999987</v>
      </c>
      <c r="D20" s="62">
        <f t="shared" si="0"/>
        <v>682.29</v>
      </c>
      <c r="E20" s="59">
        <f t="shared" si="1"/>
        <v>1364.58</v>
      </c>
      <c r="F20" s="62">
        <f t="shared" si="2"/>
        <v>2046.8699999999994</v>
      </c>
      <c r="G20" s="59">
        <f t="shared" si="3"/>
        <v>2729.16</v>
      </c>
      <c r="H20" s="59">
        <f t="shared" si="4"/>
        <v>3411.4499999999994</v>
      </c>
      <c r="I20" s="59">
        <f t="shared" si="5"/>
        <v>4093.7399999999989</v>
      </c>
      <c r="J20" s="59">
        <f t="shared" si="6"/>
        <v>4776.0299999999988</v>
      </c>
      <c r="K20" s="59">
        <f t="shared" si="7"/>
        <v>5458.32</v>
      </c>
      <c r="L20" s="60">
        <f t="shared" si="8"/>
        <v>6140.6099999999988</v>
      </c>
      <c r="S20" s="3"/>
      <c r="T20" s="4"/>
      <c r="U20" s="3"/>
      <c r="V20" s="7"/>
      <c r="W20" s="7"/>
      <c r="X20" s="7"/>
      <c r="Y20" s="7"/>
    </row>
    <row r="21" spans="1:25" x14ac:dyDescent="0.25">
      <c r="A21" s="9" t="s">
        <v>8</v>
      </c>
      <c r="B21" s="25">
        <v>0.04</v>
      </c>
      <c r="C21" s="29">
        <f>B21*I11</f>
        <v>27291.599999999995</v>
      </c>
      <c r="D21" s="62">
        <f t="shared" si="0"/>
        <v>2729.16</v>
      </c>
      <c r="E21" s="59">
        <f t="shared" si="1"/>
        <v>5458.32</v>
      </c>
      <c r="F21" s="62">
        <f t="shared" si="2"/>
        <v>8187.4799999999977</v>
      </c>
      <c r="G21" s="59">
        <f t="shared" si="3"/>
        <v>10916.64</v>
      </c>
      <c r="H21" s="59">
        <f t="shared" si="4"/>
        <v>13645.799999999997</v>
      </c>
      <c r="I21" s="59">
        <f t="shared" si="5"/>
        <v>16374.959999999995</v>
      </c>
      <c r="J21" s="59">
        <f t="shared" si="6"/>
        <v>19104.119999999995</v>
      </c>
      <c r="K21" s="59">
        <f t="shared" si="7"/>
        <v>21833.279999999999</v>
      </c>
      <c r="L21" s="60">
        <f t="shared" si="8"/>
        <v>24562.439999999995</v>
      </c>
      <c r="S21" s="3"/>
      <c r="T21" s="4"/>
      <c r="U21" s="3"/>
      <c r="V21" s="6"/>
      <c r="W21" s="6"/>
      <c r="X21" s="6"/>
      <c r="Y21" s="6"/>
    </row>
    <row r="22" spans="1:25" x14ac:dyDescent="0.25">
      <c r="A22" s="4" t="s">
        <v>9</v>
      </c>
      <c r="B22" s="25">
        <v>7.0000000000000007E-2</v>
      </c>
      <c r="C22" s="29">
        <f>B22*I11</f>
        <v>47760.299999999996</v>
      </c>
      <c r="D22" s="62">
        <f t="shared" si="0"/>
        <v>4776.03</v>
      </c>
      <c r="E22" s="59">
        <f t="shared" si="1"/>
        <v>9552.06</v>
      </c>
      <c r="F22" s="62">
        <f t="shared" si="2"/>
        <v>14328.089999999998</v>
      </c>
      <c r="G22" s="59">
        <f t="shared" si="3"/>
        <v>19104.12</v>
      </c>
      <c r="H22" s="59">
        <f t="shared" si="4"/>
        <v>23880.149999999998</v>
      </c>
      <c r="I22" s="59">
        <f t="shared" si="5"/>
        <v>28656.179999999997</v>
      </c>
      <c r="J22" s="59">
        <f t="shared" si="6"/>
        <v>33432.209999999992</v>
      </c>
      <c r="K22" s="59">
        <f t="shared" si="7"/>
        <v>38208.239999999998</v>
      </c>
      <c r="L22" s="60">
        <f t="shared" si="8"/>
        <v>42984.27</v>
      </c>
      <c r="S22" s="3"/>
      <c r="T22" s="4"/>
      <c r="U22" s="3"/>
      <c r="V22" s="6"/>
      <c r="W22" s="6"/>
      <c r="X22" s="6"/>
      <c r="Y22" s="6"/>
    </row>
    <row r="23" spans="1:25" x14ac:dyDescent="0.25">
      <c r="A23" s="13" t="s">
        <v>13</v>
      </c>
      <c r="B23" s="25">
        <v>0.2</v>
      </c>
      <c r="C23" s="29">
        <f>B23*I11</f>
        <v>136457.99999999997</v>
      </c>
      <c r="D23" s="62">
        <f t="shared" si="0"/>
        <v>13645.799999999997</v>
      </c>
      <c r="E23" s="59">
        <f t="shared" si="1"/>
        <v>27291.599999999995</v>
      </c>
      <c r="F23" s="62">
        <f t="shared" si="2"/>
        <v>40937.399999999987</v>
      </c>
      <c r="G23" s="59">
        <f t="shared" si="3"/>
        <v>54583.19999999999</v>
      </c>
      <c r="H23" s="59">
        <f t="shared" si="4"/>
        <v>68228.999999999985</v>
      </c>
      <c r="I23" s="59">
        <f t="shared" si="5"/>
        <v>81874.799999999974</v>
      </c>
      <c r="J23" s="59">
        <f t="shared" si="6"/>
        <v>95520.599999999977</v>
      </c>
      <c r="K23" s="59">
        <f t="shared" si="7"/>
        <v>109166.39999999998</v>
      </c>
      <c r="L23" s="60">
        <f t="shared" si="8"/>
        <v>122812.19999999998</v>
      </c>
      <c r="S23" s="3"/>
      <c r="T23" s="4"/>
      <c r="U23" s="3"/>
      <c r="V23" s="6"/>
      <c r="W23" s="6"/>
      <c r="X23" s="6"/>
      <c r="Y23" s="6"/>
    </row>
    <row r="24" spans="1:25" x14ac:dyDescent="0.25">
      <c r="A24" s="13" t="s">
        <v>10</v>
      </c>
      <c r="B24" s="25">
        <v>0.1</v>
      </c>
      <c r="C24" s="29">
        <f>B24*I11</f>
        <v>68228.999999999985</v>
      </c>
      <c r="D24" s="62">
        <f t="shared" si="0"/>
        <v>6822.8999999999987</v>
      </c>
      <c r="E24" s="59">
        <f t="shared" si="1"/>
        <v>13645.799999999997</v>
      </c>
      <c r="F24" s="62">
        <f t="shared" si="2"/>
        <v>20468.699999999993</v>
      </c>
      <c r="G24" s="59">
        <f t="shared" si="3"/>
        <v>27291.599999999995</v>
      </c>
      <c r="H24" s="59">
        <f t="shared" si="4"/>
        <v>34114.499999999993</v>
      </c>
      <c r="I24" s="59">
        <f t="shared" si="5"/>
        <v>40937.399999999987</v>
      </c>
      <c r="J24" s="59">
        <f t="shared" si="6"/>
        <v>47760.299999999988</v>
      </c>
      <c r="K24" s="59">
        <f t="shared" si="7"/>
        <v>54583.19999999999</v>
      </c>
      <c r="L24" s="60">
        <f t="shared" si="8"/>
        <v>61406.099999999991</v>
      </c>
      <c r="S24" s="3"/>
      <c r="T24" s="4"/>
      <c r="U24" s="3"/>
      <c r="V24" s="6"/>
      <c r="W24" s="6"/>
      <c r="X24" s="6"/>
      <c r="Y24" s="6"/>
    </row>
    <row r="25" spans="1:25" x14ac:dyDescent="0.25">
      <c r="A25" s="13" t="s">
        <v>11</v>
      </c>
      <c r="B25" s="25">
        <v>0.01</v>
      </c>
      <c r="C25" s="29">
        <f>B25*I11</f>
        <v>6822.8999999999987</v>
      </c>
      <c r="D25" s="62">
        <f t="shared" si="0"/>
        <v>682.29</v>
      </c>
      <c r="E25" s="59">
        <f t="shared" si="1"/>
        <v>1364.58</v>
      </c>
      <c r="F25" s="62">
        <f t="shared" si="2"/>
        <v>2046.8699999999994</v>
      </c>
      <c r="G25" s="59">
        <f t="shared" si="3"/>
        <v>2729.16</v>
      </c>
      <c r="H25" s="59">
        <f t="shared" si="4"/>
        <v>3411.4499999999994</v>
      </c>
      <c r="I25" s="59">
        <f t="shared" si="5"/>
        <v>4093.7399999999989</v>
      </c>
      <c r="J25" s="59">
        <f t="shared" si="6"/>
        <v>4776.0299999999988</v>
      </c>
      <c r="K25" s="59">
        <f t="shared" si="7"/>
        <v>5458.32</v>
      </c>
      <c r="L25" s="60">
        <f t="shared" si="8"/>
        <v>6140.6099999999988</v>
      </c>
      <c r="S25" s="3"/>
      <c r="T25" s="4"/>
      <c r="U25" s="3"/>
      <c r="V25" s="6"/>
      <c r="W25" s="6"/>
      <c r="X25" s="6"/>
      <c r="Y25" s="6"/>
    </row>
    <row r="26" spans="1:25" x14ac:dyDescent="0.25">
      <c r="A26" s="13" t="s">
        <v>12</v>
      </c>
      <c r="B26" s="25">
        <v>0.01</v>
      </c>
      <c r="C26" s="29">
        <f>B26*I11</f>
        <v>6822.8999999999987</v>
      </c>
      <c r="D26" s="62">
        <f t="shared" si="0"/>
        <v>682.29</v>
      </c>
      <c r="E26" s="59">
        <f t="shared" si="1"/>
        <v>1364.58</v>
      </c>
      <c r="F26" s="62">
        <f t="shared" si="2"/>
        <v>2046.8699999999994</v>
      </c>
      <c r="G26" s="59">
        <f t="shared" si="3"/>
        <v>2729.16</v>
      </c>
      <c r="H26" s="59">
        <f t="shared" si="4"/>
        <v>3411.4499999999994</v>
      </c>
      <c r="I26" s="59">
        <f t="shared" si="5"/>
        <v>4093.7399999999989</v>
      </c>
      <c r="J26" s="59">
        <f t="shared" si="6"/>
        <v>4776.0299999999988</v>
      </c>
      <c r="K26" s="59">
        <f t="shared" si="7"/>
        <v>5458.32</v>
      </c>
      <c r="L26" s="60">
        <f t="shared" si="8"/>
        <v>6140.6099999999988</v>
      </c>
      <c r="S26" s="3"/>
      <c r="T26" s="4"/>
      <c r="U26" s="3"/>
      <c r="V26" s="6"/>
      <c r="W26" s="6"/>
      <c r="X26" s="6"/>
      <c r="Y26" s="6"/>
    </row>
    <row r="27" spans="1:25" x14ac:dyDescent="0.25">
      <c r="A27" s="13" t="s">
        <v>2</v>
      </c>
      <c r="B27" s="25">
        <v>7.0000000000000007E-2</v>
      </c>
      <c r="C27" s="29">
        <f>B27*I11</f>
        <v>47760.299999999996</v>
      </c>
      <c r="D27" s="62">
        <f t="shared" si="0"/>
        <v>4776.03</v>
      </c>
      <c r="E27" s="59">
        <f t="shared" si="1"/>
        <v>9552.06</v>
      </c>
      <c r="F27" s="62">
        <f t="shared" si="2"/>
        <v>14328.089999999998</v>
      </c>
      <c r="G27" s="59">
        <f t="shared" si="3"/>
        <v>19104.12</v>
      </c>
      <c r="H27" s="59">
        <f t="shared" si="4"/>
        <v>23880.149999999998</v>
      </c>
      <c r="I27" s="59">
        <f t="shared" si="5"/>
        <v>28656.179999999997</v>
      </c>
      <c r="J27" s="59">
        <f t="shared" si="6"/>
        <v>33432.209999999992</v>
      </c>
      <c r="K27" s="59">
        <f t="shared" si="7"/>
        <v>38208.239999999998</v>
      </c>
      <c r="L27" s="60">
        <f t="shared" si="8"/>
        <v>42984.27</v>
      </c>
      <c r="S27" s="3"/>
      <c r="T27" s="4"/>
      <c r="U27" s="3"/>
      <c r="V27" s="6"/>
      <c r="W27" s="6"/>
      <c r="X27" s="6"/>
      <c r="Y27" s="6"/>
    </row>
    <row r="28" spans="1:25" x14ac:dyDescent="0.25">
      <c r="A28" s="13" t="s">
        <v>3</v>
      </c>
      <c r="B28" s="25">
        <v>0.15</v>
      </c>
      <c r="C28" s="29">
        <f>B28*I11</f>
        <v>102343.49999999999</v>
      </c>
      <c r="D28" s="62">
        <f t="shared" si="0"/>
        <v>10234.349999999999</v>
      </c>
      <c r="E28" s="59">
        <f t="shared" si="1"/>
        <v>20468.699999999997</v>
      </c>
      <c r="F28" s="62">
        <f t="shared" si="2"/>
        <v>30703.049999999996</v>
      </c>
      <c r="G28" s="59">
        <f t="shared" si="3"/>
        <v>40937.399999999994</v>
      </c>
      <c r="H28" s="59">
        <f t="shared" si="4"/>
        <v>51171.749999999993</v>
      </c>
      <c r="I28" s="59">
        <f t="shared" si="5"/>
        <v>61406.099999999991</v>
      </c>
      <c r="J28" s="59">
        <f t="shared" si="6"/>
        <v>71640.449999999983</v>
      </c>
      <c r="K28" s="59">
        <f t="shared" si="7"/>
        <v>81874.799999999988</v>
      </c>
      <c r="L28" s="60">
        <f t="shared" si="8"/>
        <v>92109.15</v>
      </c>
      <c r="S28" s="3"/>
      <c r="T28" s="4"/>
      <c r="U28" s="3"/>
      <c r="V28" s="6"/>
      <c r="W28" s="6"/>
      <c r="X28" s="6"/>
      <c r="Y28" s="6"/>
    </row>
    <row r="29" spans="1:25" x14ac:dyDescent="0.25">
      <c r="A29" s="13" t="s">
        <v>4</v>
      </c>
      <c r="B29" s="25">
        <v>0.25</v>
      </c>
      <c r="C29" s="29">
        <f>B29*I11</f>
        <v>170572.49999999997</v>
      </c>
      <c r="D29" s="62">
        <f t="shared" si="0"/>
        <v>17057.249999999996</v>
      </c>
      <c r="E29" s="59">
        <f t="shared" si="1"/>
        <v>34114.499999999993</v>
      </c>
      <c r="F29" s="62">
        <f t="shared" si="2"/>
        <v>51171.749999999993</v>
      </c>
      <c r="G29" s="59">
        <f t="shared" si="3"/>
        <v>68228.999999999985</v>
      </c>
      <c r="H29" s="59">
        <f t="shared" si="4"/>
        <v>85286.249999999985</v>
      </c>
      <c r="I29" s="59">
        <f t="shared" si="5"/>
        <v>102343.49999999999</v>
      </c>
      <c r="J29" s="59">
        <f t="shared" si="6"/>
        <v>119400.74999999997</v>
      </c>
      <c r="K29" s="59">
        <f t="shared" si="7"/>
        <v>136457.99999999997</v>
      </c>
      <c r="L29" s="60">
        <f t="shared" si="8"/>
        <v>153515.24999999997</v>
      </c>
      <c r="S29" s="3"/>
      <c r="T29" s="4"/>
      <c r="U29" s="3"/>
      <c r="V29" s="6"/>
      <c r="W29" s="6"/>
      <c r="X29" s="6"/>
      <c r="Y29" s="6"/>
    </row>
    <row r="30" spans="1:25" x14ac:dyDescent="0.25">
      <c r="A30" s="4" t="s">
        <v>5</v>
      </c>
      <c r="B30" s="25">
        <v>0.08</v>
      </c>
      <c r="C30" s="29">
        <f>B30*I11</f>
        <v>54583.19999999999</v>
      </c>
      <c r="D30" s="62">
        <f t="shared" si="0"/>
        <v>5458.32</v>
      </c>
      <c r="E30" s="59">
        <f t="shared" si="1"/>
        <v>10916.64</v>
      </c>
      <c r="F30" s="62">
        <f t="shared" si="2"/>
        <v>16374.959999999995</v>
      </c>
      <c r="G30" s="59">
        <f t="shared" si="3"/>
        <v>21833.279999999999</v>
      </c>
      <c r="H30" s="59">
        <f t="shared" si="4"/>
        <v>27291.599999999995</v>
      </c>
      <c r="I30" s="59">
        <f t="shared" si="5"/>
        <v>32749.919999999991</v>
      </c>
      <c r="J30" s="59">
        <f t="shared" si="6"/>
        <v>38208.239999999991</v>
      </c>
      <c r="K30" s="59">
        <f t="shared" si="7"/>
        <v>43666.559999999998</v>
      </c>
      <c r="L30" s="60">
        <f t="shared" si="8"/>
        <v>49124.87999999999</v>
      </c>
      <c r="S30" s="3"/>
      <c r="T30" s="4"/>
      <c r="U30" s="3"/>
      <c r="V30" s="6"/>
      <c r="W30" s="6"/>
      <c r="X30" s="6"/>
      <c r="Y30" s="6"/>
    </row>
    <row r="31" spans="1:25" x14ac:dyDescent="0.25">
      <c r="B31" s="9">
        <f>SUM(B19:B30)</f>
        <v>1</v>
      </c>
      <c r="C31" s="29">
        <f>SUM(C19:C30)</f>
        <v>682289.99999999988</v>
      </c>
      <c r="O31" s="9"/>
      <c r="P31" s="9"/>
      <c r="R31" s="4"/>
      <c r="S31" s="3"/>
      <c r="T31" s="4"/>
      <c r="U31" s="3"/>
      <c r="V31" s="6"/>
      <c r="W31" s="6"/>
      <c r="X31" s="6"/>
      <c r="Y31" s="6"/>
    </row>
    <row r="32" spans="1:25" x14ac:dyDescent="0.25">
      <c r="D32" s="9"/>
      <c r="V32" s="6"/>
      <c r="W32" s="6"/>
      <c r="X32" s="6"/>
      <c r="Y32" s="6"/>
    </row>
    <row r="33" spans="4:25" x14ac:dyDescent="0.25">
      <c r="D33" s="9"/>
      <c r="V33" s="14"/>
      <c r="W33" s="14"/>
      <c r="X33" s="14"/>
      <c r="Y33" s="14"/>
    </row>
    <row r="34" spans="4:25" x14ac:dyDescent="0.25">
      <c r="D34" s="9"/>
    </row>
    <row r="35" spans="4:25" x14ac:dyDescent="0.25">
      <c r="D35" s="9"/>
    </row>
    <row r="36" spans="4:25" x14ac:dyDescent="0.25">
      <c r="D36" s="9"/>
    </row>
    <row r="37" spans="4:25" x14ac:dyDescent="0.25">
      <c r="D37" s="9"/>
    </row>
    <row r="38" spans="4:25" x14ac:dyDescent="0.25">
      <c r="D38" s="9"/>
    </row>
    <row r="39" spans="4:25" x14ac:dyDescent="0.25">
      <c r="D39" s="9"/>
    </row>
    <row r="41" spans="4:25" x14ac:dyDescent="0.25">
      <c r="M41" s="9"/>
      <c r="N41" s="1"/>
    </row>
    <row r="42" spans="4:25" x14ac:dyDescent="0.25">
      <c r="K42" s="9"/>
      <c r="L42" s="9"/>
      <c r="M42" s="9"/>
      <c r="N42" s="1"/>
      <c r="P42" s="9"/>
      <c r="Q42" s="9"/>
      <c r="R42" s="9"/>
      <c r="S42" s="9"/>
    </row>
    <row r="43" spans="4:25" x14ac:dyDescent="0.25">
      <c r="K43" s="9"/>
      <c r="L43" s="9"/>
      <c r="M43" s="9"/>
      <c r="N43" s="1"/>
      <c r="P43" s="9"/>
      <c r="Q43" s="9"/>
      <c r="R43" s="9"/>
      <c r="S43" s="9"/>
    </row>
    <row r="44" spans="4:25" x14ac:dyDescent="0.25">
      <c r="K44" s="9"/>
      <c r="L44" s="9"/>
      <c r="M44" s="9"/>
      <c r="N44" s="1"/>
      <c r="P44" s="9"/>
      <c r="Q44" s="9"/>
      <c r="R44" s="9"/>
      <c r="S44" s="9"/>
    </row>
    <row r="45" spans="4:25" x14ac:dyDescent="0.25">
      <c r="K45" s="9"/>
      <c r="L45" s="9"/>
      <c r="M45" s="9"/>
      <c r="N45" s="16"/>
      <c r="P45" s="9"/>
      <c r="Q45" s="9"/>
      <c r="R45" s="9"/>
      <c r="S45" s="9"/>
    </row>
    <row r="46" spans="4:25" x14ac:dyDescent="0.25">
      <c r="K46" s="9"/>
      <c r="L46" s="9"/>
      <c r="M46" s="9"/>
      <c r="N46" s="16"/>
      <c r="P46" s="9"/>
      <c r="Q46" s="9"/>
      <c r="R46" s="9"/>
      <c r="S46" s="9"/>
    </row>
    <row r="47" spans="4:25" x14ac:dyDescent="0.25">
      <c r="K47" s="9"/>
      <c r="L47" s="9"/>
      <c r="M47" s="9"/>
      <c r="N47" s="9"/>
      <c r="P47" s="9"/>
      <c r="Q47" s="9"/>
      <c r="R47" s="9"/>
      <c r="S47" s="9"/>
    </row>
    <row r="48" spans="4:25" x14ac:dyDescent="0.25">
      <c r="K48" s="9"/>
      <c r="L48" s="9"/>
      <c r="M48" s="9"/>
      <c r="N48" s="9"/>
      <c r="P48" s="9"/>
      <c r="Q48" s="12"/>
      <c r="R48" s="12"/>
      <c r="S48" s="12"/>
    </row>
    <row r="49" spans="10:19" x14ac:dyDescent="0.25">
      <c r="K49" s="9"/>
      <c r="L49" s="9"/>
      <c r="M49" s="9"/>
      <c r="N49" s="9"/>
      <c r="P49" s="9"/>
      <c r="Q49" s="7"/>
      <c r="R49" s="7"/>
      <c r="S49" s="7"/>
    </row>
    <row r="50" spans="10:19" x14ac:dyDescent="0.25">
      <c r="K50" s="10"/>
      <c r="L50" s="10"/>
      <c r="M50" s="10"/>
      <c r="N50" s="10"/>
      <c r="P50" s="9"/>
      <c r="Q50" s="17"/>
      <c r="R50" s="17"/>
      <c r="S50" s="18"/>
    </row>
    <row r="51" spans="10:19" x14ac:dyDescent="0.25">
      <c r="K51" s="10"/>
      <c r="L51" s="10"/>
      <c r="M51" s="10"/>
      <c r="N51" s="10"/>
      <c r="P51" s="9"/>
      <c r="Q51" s="17"/>
      <c r="R51" s="17"/>
      <c r="S51" s="18"/>
    </row>
    <row r="52" spans="10:19" x14ac:dyDescent="0.25">
      <c r="J52" s="15"/>
      <c r="K52" s="10"/>
      <c r="L52" s="10"/>
      <c r="M52" s="10"/>
      <c r="N52" s="10"/>
      <c r="P52" s="9"/>
      <c r="Q52" s="17"/>
      <c r="R52" s="17"/>
      <c r="S52" s="18"/>
    </row>
    <row r="53" spans="10:19" x14ac:dyDescent="0.25">
      <c r="J53" s="2"/>
      <c r="K53" s="9"/>
      <c r="L53" s="9"/>
      <c r="M53" s="9"/>
      <c r="N53" s="9"/>
      <c r="O53" s="9"/>
      <c r="P53" s="9"/>
      <c r="Q53" s="9"/>
      <c r="R53" s="9"/>
      <c r="S53" s="6"/>
    </row>
    <row r="54" spans="10:19" x14ac:dyDescent="0.25">
      <c r="J54" s="2"/>
      <c r="K54" s="9"/>
      <c r="L54" s="9"/>
      <c r="M54" s="9"/>
      <c r="N54" s="9"/>
      <c r="O54" s="9"/>
      <c r="P54" s="9"/>
      <c r="Q54" s="9"/>
      <c r="R54" s="9"/>
      <c r="S54" s="6"/>
    </row>
    <row r="55" spans="10:19" x14ac:dyDescent="0.25">
      <c r="J55" s="2"/>
      <c r="O55" s="9"/>
      <c r="P55" s="9"/>
      <c r="S55" s="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28" zoomScaleNormal="100" workbookViewId="0">
      <selection activeCell="B17" sqref="B17"/>
    </sheetView>
  </sheetViews>
  <sheetFormatPr defaultRowHeight="15" x14ac:dyDescent="0.25"/>
  <cols>
    <col min="1" max="1" width="35.42578125" customWidth="1"/>
    <col min="2" max="2" width="11.28515625" customWidth="1"/>
    <col min="3" max="3" width="12.28515625" customWidth="1"/>
    <col min="4" max="4" width="10.28515625" customWidth="1"/>
    <col min="5" max="5" width="14.28515625" customWidth="1"/>
    <col min="6" max="11" width="9.5703125" customWidth="1"/>
    <col min="12" max="13" width="9.5703125" bestFit="1" customWidth="1"/>
  </cols>
  <sheetData>
    <row r="1" spans="1:11" ht="15.75" thickBot="1" x14ac:dyDescent="0.3">
      <c r="A1" s="66" t="s">
        <v>36</v>
      </c>
      <c r="B1" s="67"/>
      <c r="C1" s="67"/>
      <c r="D1" s="67"/>
      <c r="E1" s="68"/>
    </row>
    <row r="2" spans="1:11" x14ac:dyDescent="0.25">
      <c r="A2" s="37" t="s">
        <v>61</v>
      </c>
      <c r="B2" s="38">
        <v>0.25</v>
      </c>
      <c r="C2" s="37" t="s">
        <v>38</v>
      </c>
    </row>
    <row r="3" spans="1:11" x14ac:dyDescent="0.25">
      <c r="A3" s="35" t="s">
        <v>37</v>
      </c>
      <c r="B3" s="36">
        <v>0.15</v>
      </c>
      <c r="C3" s="35" t="s">
        <v>39</v>
      </c>
    </row>
    <row r="4" spans="1:11" ht="15.75" thickBot="1" x14ac:dyDescent="0.3">
      <c r="A4" t="s">
        <v>62</v>
      </c>
    </row>
    <row r="5" spans="1:11" ht="15.75" thickBot="1" x14ac:dyDescent="0.3">
      <c r="A5" s="39" t="s">
        <v>23</v>
      </c>
    </row>
    <row r="6" spans="1:11" x14ac:dyDescent="0.25">
      <c r="A6" s="38" t="s">
        <v>40</v>
      </c>
      <c r="B6" s="36" t="s">
        <v>24</v>
      </c>
    </row>
    <row r="7" spans="1:11" x14ac:dyDescent="0.25">
      <c r="A7" s="36">
        <v>1</v>
      </c>
      <c r="B7" s="36">
        <v>7.4805000000000001</v>
      </c>
    </row>
    <row r="8" spans="1:11" x14ac:dyDescent="0.25">
      <c r="A8" s="36" t="s">
        <v>41</v>
      </c>
      <c r="B8" s="36" t="s">
        <v>42</v>
      </c>
    </row>
    <row r="9" spans="1:11" x14ac:dyDescent="0.25">
      <c r="A9" s="36">
        <v>1</v>
      </c>
      <c r="B9" s="36">
        <v>2.2039999999999998E-3</v>
      </c>
    </row>
    <row r="10" spans="1:11" ht="15.75" thickBot="1" x14ac:dyDescent="0.3"/>
    <row r="11" spans="1:11" ht="15.75" thickBot="1" x14ac:dyDescent="0.3">
      <c r="A11" s="49" t="s">
        <v>43</v>
      </c>
      <c r="F11" s="50" t="s">
        <v>55</v>
      </c>
      <c r="G11" s="51"/>
    </row>
    <row r="12" spans="1:11" x14ac:dyDescent="0.25">
      <c r="B12" s="9" t="s">
        <v>44</v>
      </c>
      <c r="C12" s="9" t="s">
        <v>45</v>
      </c>
      <c r="D12" s="9" t="s">
        <v>46</v>
      </c>
      <c r="E12" s="9"/>
      <c r="F12" s="9" t="s">
        <v>1</v>
      </c>
      <c r="G12" s="9" t="s">
        <v>56</v>
      </c>
      <c r="H12" s="9" t="s">
        <v>57</v>
      </c>
      <c r="I12" s="9"/>
      <c r="J12" s="9"/>
      <c r="K12" s="9"/>
    </row>
    <row r="13" spans="1:11" x14ac:dyDescent="0.25">
      <c r="A13" t="s">
        <v>66</v>
      </c>
      <c r="B13" s="9">
        <v>1000</v>
      </c>
      <c r="C13" s="19">
        <f>B13/B7</f>
        <v>133.68090368290891</v>
      </c>
      <c r="D13" s="34">
        <f>C13/B3</f>
        <v>891.20602455272603</v>
      </c>
      <c r="E13" s="9"/>
      <c r="F13" s="9" t="s">
        <v>4</v>
      </c>
      <c r="G13" s="19">
        <f>L26</f>
        <v>2976.6132018106373</v>
      </c>
      <c r="H13" s="34">
        <f>G13/D13</f>
        <v>3.3399832584216704</v>
      </c>
      <c r="I13" s="9"/>
      <c r="J13" s="9"/>
      <c r="K13" s="9"/>
    </row>
    <row r="14" spans="1:11" x14ac:dyDescent="0.25">
      <c r="B14" s="65">
        <v>750</v>
      </c>
      <c r="C14" s="19">
        <f>B14/B7</f>
        <v>100.26067776218167</v>
      </c>
      <c r="D14" s="34">
        <f>C14/B3</f>
        <v>668.40451841454455</v>
      </c>
      <c r="F14" s="9" t="s">
        <v>4</v>
      </c>
      <c r="G14" s="19">
        <f>L26</f>
        <v>2976.6132018106373</v>
      </c>
      <c r="H14" s="34">
        <f>G14/D14</f>
        <v>4.4533110112288936</v>
      </c>
    </row>
    <row r="15" spans="1:11" x14ac:dyDescent="0.25">
      <c r="B15" s="9">
        <v>500</v>
      </c>
      <c r="C15" s="19">
        <f>B15/B7</f>
        <v>66.840451841454453</v>
      </c>
      <c r="D15" s="34">
        <f>C15/B3</f>
        <v>445.60301227636302</v>
      </c>
      <c r="F15" s="9" t="s">
        <v>4</v>
      </c>
      <c r="G15" s="19">
        <f>L26</f>
        <v>2976.6132018106373</v>
      </c>
      <c r="H15" s="34">
        <f>G15/D15</f>
        <v>6.6799665168433409</v>
      </c>
    </row>
    <row r="16" spans="1:11" x14ac:dyDescent="0.25">
      <c r="B16" s="9">
        <v>250</v>
      </c>
      <c r="C16" s="19">
        <f>B16/B7</f>
        <v>33.420225920727226</v>
      </c>
      <c r="D16" s="34">
        <f>C16/B3</f>
        <v>222.80150613818151</v>
      </c>
      <c r="F16" s="9" t="s">
        <v>4</v>
      </c>
      <c r="G16" s="19">
        <f>L26</f>
        <v>2976.6132018106373</v>
      </c>
      <c r="H16" s="34">
        <f>G16/D16</f>
        <v>13.359933033686682</v>
      </c>
    </row>
    <row r="17" spans="1:13" x14ac:dyDescent="0.25">
      <c r="B17" t="s">
        <v>86</v>
      </c>
    </row>
    <row r="20" spans="1:13" ht="15.75" thickBot="1" x14ac:dyDescent="0.3"/>
    <row r="21" spans="1:13" ht="15.75" thickBot="1" x14ac:dyDescent="0.3">
      <c r="A21" s="46" t="s">
        <v>47</v>
      </c>
      <c r="B21" s="47"/>
      <c r="C21" s="47"/>
      <c r="D21" s="47"/>
      <c r="E21" s="47"/>
      <c r="F21" s="48"/>
    </row>
    <row r="22" spans="1:13" ht="15.75" thickBot="1" x14ac:dyDescent="0.3">
      <c r="B22" s="43" t="s">
        <v>6</v>
      </c>
      <c r="C22" s="43" t="s">
        <v>7</v>
      </c>
      <c r="D22" s="43" t="s">
        <v>8</v>
      </c>
      <c r="E22" s="43" t="s">
        <v>9</v>
      </c>
      <c r="F22" s="43" t="s">
        <v>13</v>
      </c>
      <c r="G22" s="43" t="s">
        <v>10</v>
      </c>
      <c r="H22" s="43" t="s">
        <v>11</v>
      </c>
      <c r="I22" s="43" t="s">
        <v>12</v>
      </c>
      <c r="J22" s="43" t="s">
        <v>2</v>
      </c>
      <c r="K22" s="43" t="s">
        <v>3</v>
      </c>
      <c r="L22" s="43" t="s">
        <v>4</v>
      </c>
      <c r="M22" s="43" t="s">
        <v>5</v>
      </c>
    </row>
    <row r="23" spans="1:13" x14ac:dyDescent="0.25">
      <c r="A23" t="s">
        <v>48</v>
      </c>
      <c r="B23" s="1">
        <f>'Fish Estimations'!F19</f>
        <v>2046.8699999999994</v>
      </c>
      <c r="C23" s="1">
        <f>'Fish Estimations'!F20</f>
        <v>2046.8699999999994</v>
      </c>
      <c r="D23" s="1">
        <f>'Fish Estimations'!F21</f>
        <v>8187.4799999999977</v>
      </c>
      <c r="E23" s="1">
        <f>'Fish Estimations'!F22</f>
        <v>14328.089999999998</v>
      </c>
      <c r="F23" s="1">
        <f>'Fish Estimations'!F23</f>
        <v>40937.399999999987</v>
      </c>
      <c r="G23" s="1">
        <f>'Fish Estimations'!F24</f>
        <v>20468.699999999993</v>
      </c>
      <c r="H23" s="1">
        <f>'Fish Estimations'!G25</f>
        <v>2729.16</v>
      </c>
      <c r="I23" s="1">
        <f>'Fish Estimations'!G26</f>
        <v>2729.16</v>
      </c>
      <c r="J23" s="1">
        <f>'Fish Estimations'!F27</f>
        <v>14328.089999999998</v>
      </c>
      <c r="K23" s="1">
        <f>'Fish Estimations'!F28</f>
        <v>30703.049999999996</v>
      </c>
      <c r="L23" s="1">
        <f>'Fish Estimations'!F29</f>
        <v>51171.749999999993</v>
      </c>
      <c r="M23" s="1">
        <f>'Fish Estimations'!F30</f>
        <v>16374.959999999995</v>
      </c>
    </row>
    <row r="24" spans="1:13" x14ac:dyDescent="0.25">
      <c r="A24" t="s">
        <v>49</v>
      </c>
      <c r="B24" s="1">
        <f>'Fish Estimations'!D19</f>
        <v>682.29</v>
      </c>
      <c r="C24" s="1">
        <f>'Fish Estimations'!D20</f>
        <v>682.29</v>
      </c>
      <c r="D24" s="1">
        <f>'Fish Estimations'!D21</f>
        <v>2729.16</v>
      </c>
      <c r="E24" s="1">
        <f>'Fish Estimations'!D22</f>
        <v>4776.03</v>
      </c>
      <c r="F24" s="1">
        <f>'Fish Estimations'!D23</f>
        <v>13645.799999999997</v>
      </c>
      <c r="G24" s="1">
        <f>'Fish Estimations'!D24</f>
        <v>6822.8999999999987</v>
      </c>
      <c r="H24" s="1">
        <f>'Fish Estimations'!D25</f>
        <v>682.29</v>
      </c>
      <c r="I24" s="1">
        <f>'Fish Estimations'!D26</f>
        <v>682.29</v>
      </c>
      <c r="J24" s="1">
        <f>'Fish Estimations'!D27</f>
        <v>4776.03</v>
      </c>
      <c r="K24" s="1">
        <f>'Fish Estimations'!D28</f>
        <v>10234.349999999999</v>
      </c>
      <c r="L24" s="1">
        <f>'Fish Estimations'!D29</f>
        <v>17057.249999999996</v>
      </c>
      <c r="M24" s="1">
        <f>'Fish Estimations'!D30</f>
        <v>5458.32</v>
      </c>
    </row>
    <row r="25" spans="1:13" x14ac:dyDescent="0.25">
      <c r="A25" t="s">
        <v>50</v>
      </c>
      <c r="B25" s="33">
        <f>'PFFC Stats'!B8</f>
        <v>3.6934733733333336E-2</v>
      </c>
      <c r="C25" s="33">
        <f>'PFFC Stats'!C8</f>
        <v>2.6749389333333321E-2</v>
      </c>
      <c r="D25" s="33">
        <f>'PFFC Stats'!D8</f>
        <v>4.0765428000000001E-3</v>
      </c>
      <c r="E25" s="33">
        <f>'PFFC Stats'!E8</f>
        <v>5.9575420919540231E-3</v>
      </c>
      <c r="F25" s="33">
        <f>'PFFC Stats'!F8</f>
        <v>1.3028653046413494E-2</v>
      </c>
      <c r="G25" s="33">
        <f>'PFFC Stats'!G8</f>
        <v>1.3028653046413494E-2</v>
      </c>
      <c r="H25" s="33">
        <f>'PFFC Stats'!H8</f>
        <v>1.0527060500000001E-2</v>
      </c>
      <c r="I25" s="33">
        <f>'PFFC Stats'!H8</f>
        <v>1.0527060500000001E-2</v>
      </c>
      <c r="J25" s="33">
        <f>'PFFC Stats'!J8</f>
        <v>5.836032802816904E-2</v>
      </c>
      <c r="K25" s="33">
        <f>'PFFC Stats'!K8</f>
        <v>6.5410826892109475E-2</v>
      </c>
      <c r="L25" s="33">
        <f>'PFFC Stats'!L8</f>
        <v>5.8169071837696339E-2</v>
      </c>
      <c r="M25" s="33">
        <f>'PFFC Stats'!M8</f>
        <v>5.0836332580000025E-2</v>
      </c>
    </row>
    <row r="26" spans="1:13" x14ac:dyDescent="0.25">
      <c r="A26" t="s">
        <v>34</v>
      </c>
      <c r="B26" s="19">
        <f t="shared" ref="B26:M26" si="0">B23*B25</f>
        <v>75.600598436747987</v>
      </c>
      <c r="C26" s="19">
        <f t="shared" si="0"/>
        <v>54.752522544719959</v>
      </c>
      <c r="D26" s="19">
        <f t="shared" si="0"/>
        <v>33.376612644143989</v>
      </c>
      <c r="E26" s="19">
        <f t="shared" si="0"/>
        <v>85.360199272305508</v>
      </c>
      <c r="F26" s="19">
        <f t="shared" si="0"/>
        <v>533.35918122224757</v>
      </c>
      <c r="G26" s="19">
        <f t="shared" si="0"/>
        <v>266.67959061112379</v>
      </c>
      <c r="H26" s="19">
        <f t="shared" si="0"/>
        <v>28.73003243418</v>
      </c>
      <c r="I26" s="19">
        <f t="shared" si="0"/>
        <v>28.73003243418</v>
      </c>
      <c r="J26" s="19">
        <f t="shared" si="0"/>
        <v>836.19203241712842</v>
      </c>
      <c r="K26" s="19">
        <f t="shared" si="0"/>
        <v>2008.3118886097816</v>
      </c>
      <c r="L26" s="19">
        <f t="shared" si="0"/>
        <v>2976.6132018106373</v>
      </c>
      <c r="M26" s="19">
        <f t="shared" si="0"/>
        <v>832.44291254419693</v>
      </c>
    </row>
    <row r="27" spans="1:13" ht="15.75" thickBot="1" x14ac:dyDescent="0.3">
      <c r="A27" s="40" t="s">
        <v>35</v>
      </c>
      <c r="B27" s="41">
        <f t="shared" ref="B27:M27" si="1">B24*B25</f>
        <v>25.200199478916002</v>
      </c>
      <c r="C27" s="41">
        <f t="shared" si="1"/>
        <v>18.250840848239992</v>
      </c>
      <c r="D27" s="41">
        <f t="shared" si="1"/>
        <v>11.125537548047999</v>
      </c>
      <c r="E27" s="41">
        <f t="shared" si="1"/>
        <v>28.453399757435172</v>
      </c>
      <c r="F27" s="41">
        <f t="shared" si="1"/>
        <v>177.78639374074922</v>
      </c>
      <c r="G27" s="41">
        <f t="shared" si="1"/>
        <v>88.893196870374609</v>
      </c>
      <c r="H27" s="41">
        <f t="shared" si="1"/>
        <v>7.182508108545</v>
      </c>
      <c r="I27" s="41">
        <f t="shared" si="1"/>
        <v>7.182508108545</v>
      </c>
      <c r="J27" s="41">
        <f t="shared" si="1"/>
        <v>278.73067747237616</v>
      </c>
      <c r="K27" s="41">
        <f t="shared" si="1"/>
        <v>669.43729620326053</v>
      </c>
      <c r="L27" s="41">
        <f t="shared" si="1"/>
        <v>992.20440060354565</v>
      </c>
      <c r="M27" s="41">
        <f t="shared" si="1"/>
        <v>277.48097084806574</v>
      </c>
    </row>
    <row r="28" spans="1:13" x14ac:dyDescent="0.25">
      <c r="A28" s="23" t="s">
        <v>52</v>
      </c>
      <c r="B28" s="19">
        <f>B26*B2</f>
        <v>18.900149609186997</v>
      </c>
      <c r="C28" s="19">
        <f>C26*B2</f>
        <v>13.68813063617999</v>
      </c>
      <c r="D28" s="19">
        <f>D26*B2</f>
        <v>8.3441531610359974</v>
      </c>
      <c r="E28" s="19">
        <f>E26*B3</f>
        <v>12.804029890845825</v>
      </c>
      <c r="F28" s="19">
        <f>F26*B2</f>
        <v>133.33979530556189</v>
      </c>
      <c r="G28" s="19">
        <f>G26*B2</f>
        <v>66.669897652780946</v>
      </c>
      <c r="H28" s="19">
        <f>H26*B2</f>
        <v>7.182508108545</v>
      </c>
      <c r="I28" s="19">
        <f>I26*B2</f>
        <v>7.182508108545</v>
      </c>
      <c r="J28" s="19">
        <f>J26*B2</f>
        <v>209.0480081042821</v>
      </c>
      <c r="K28" s="19">
        <f>K26*B2</f>
        <v>502.0779721524454</v>
      </c>
      <c r="L28" s="19">
        <f>L26*B2</f>
        <v>744.15330045265932</v>
      </c>
      <c r="M28" s="19">
        <f>M26*B2</f>
        <v>208.11072813604923</v>
      </c>
    </row>
    <row r="29" spans="1:13" x14ac:dyDescent="0.25">
      <c r="A29" s="23" t="s">
        <v>51</v>
      </c>
      <c r="B29" s="19">
        <f>B27*B2</f>
        <v>6.3000498697290004</v>
      </c>
      <c r="C29" s="19">
        <f>C27*B2</f>
        <v>4.562710212059998</v>
      </c>
      <c r="D29" s="19">
        <f>D27*B2</f>
        <v>2.7813843870119999</v>
      </c>
      <c r="E29" s="19">
        <f>E27*B2</f>
        <v>7.1133499393587929</v>
      </c>
      <c r="F29" s="19">
        <f>F27*B2</f>
        <v>44.446598435187305</v>
      </c>
      <c r="G29" s="19">
        <f>G27*B3</f>
        <v>13.33397953055619</v>
      </c>
      <c r="H29" s="19">
        <f>H27*B2</f>
        <v>1.79562702713625</v>
      </c>
      <c r="I29" s="19">
        <f>I27*B2</f>
        <v>1.79562702713625</v>
      </c>
      <c r="J29" s="19">
        <f>J27*B2</f>
        <v>69.682669368094039</v>
      </c>
      <c r="K29" s="19">
        <f>K27*B2</f>
        <v>167.35932405081513</v>
      </c>
      <c r="L29" s="19">
        <f>L27*B2</f>
        <v>248.05110015088641</v>
      </c>
      <c r="M29" s="19">
        <f>M27*B2</f>
        <v>69.370242712016434</v>
      </c>
    </row>
    <row r="30" spans="1:13" x14ac:dyDescent="0.25">
      <c r="A30" s="23" t="s">
        <v>53</v>
      </c>
      <c r="B30" s="19">
        <f>B26*B3</f>
        <v>11.340089765512198</v>
      </c>
      <c r="C30" s="19">
        <f>C26*B3</f>
        <v>8.2128783817079931</v>
      </c>
      <c r="D30" s="19">
        <f>D26*B3</f>
        <v>5.0064918966215979</v>
      </c>
      <c r="E30" s="19">
        <f>E26*B3</f>
        <v>12.804029890845825</v>
      </c>
      <c r="F30" s="19">
        <f>F26*B3</f>
        <v>80.003877183337138</v>
      </c>
      <c r="G30" s="19">
        <f>G26*B3</f>
        <v>40.001938591668569</v>
      </c>
      <c r="H30" s="19">
        <f>H26*B3</f>
        <v>4.3095048651269998</v>
      </c>
      <c r="I30" s="19">
        <f>I26*B3</f>
        <v>4.3095048651269998</v>
      </c>
      <c r="J30" s="19">
        <f>J26*B3</f>
        <v>125.42880486256925</v>
      </c>
      <c r="K30" s="19">
        <f>K26*B3</f>
        <v>301.24678329146724</v>
      </c>
      <c r="L30" s="19">
        <f>L26*B3</f>
        <v>446.49198027159559</v>
      </c>
      <c r="M30" s="19">
        <f>M26*B3</f>
        <v>124.86643688162954</v>
      </c>
    </row>
    <row r="31" spans="1:13" ht="15.75" thickBot="1" x14ac:dyDescent="0.3">
      <c r="A31" s="42" t="s">
        <v>54</v>
      </c>
      <c r="B31" s="41">
        <f>B27*B3</f>
        <v>3.7800299218374001</v>
      </c>
      <c r="C31" s="41">
        <f>C27*B3</f>
        <v>2.7376261272359987</v>
      </c>
      <c r="D31" s="41">
        <f>D27*B3</f>
        <v>1.6688306322072</v>
      </c>
      <c r="E31" s="41">
        <f>E27*B3</f>
        <v>4.2680099636152757</v>
      </c>
      <c r="F31" s="41">
        <f>F27*B3</f>
        <v>26.667959061112381</v>
      </c>
      <c r="G31" s="41">
        <f>G27*B3</f>
        <v>13.33397953055619</v>
      </c>
      <c r="H31" s="41">
        <f>H27*B3</f>
        <v>1.07737621628175</v>
      </c>
      <c r="I31" s="41">
        <f>I27*B3</f>
        <v>1.07737621628175</v>
      </c>
      <c r="J31" s="41">
        <f>J27*B3</f>
        <v>41.809601620856419</v>
      </c>
      <c r="K31" s="41">
        <f>K27*B3</f>
        <v>100.41559443048908</v>
      </c>
      <c r="L31" s="41">
        <f>L27*B3</f>
        <v>148.83066009053184</v>
      </c>
      <c r="M31" s="41">
        <f>M27*B3</f>
        <v>41.622145627209861</v>
      </c>
    </row>
    <row r="32" spans="1:13" x14ac:dyDescent="0.25">
      <c r="A32" s="23"/>
    </row>
    <row r="33" spans="1:14" ht="15.75" thickBot="1" x14ac:dyDescent="0.3">
      <c r="A33" s="54" t="s">
        <v>63</v>
      </c>
      <c r="B33" s="55" t="s">
        <v>6</v>
      </c>
      <c r="C33" s="43" t="s">
        <v>7</v>
      </c>
      <c r="D33" s="43" t="s">
        <v>8</v>
      </c>
      <c r="E33" s="43" t="s">
        <v>9</v>
      </c>
      <c r="F33" s="43" t="s">
        <v>13</v>
      </c>
      <c r="G33" s="43" t="s">
        <v>10</v>
      </c>
      <c r="H33" s="43" t="s">
        <v>11</v>
      </c>
      <c r="I33" s="43" t="s">
        <v>12</v>
      </c>
      <c r="J33" s="43" t="s">
        <v>2</v>
      </c>
      <c r="K33" s="43" t="s">
        <v>3</v>
      </c>
      <c r="L33" s="43" t="s">
        <v>4</v>
      </c>
      <c r="M33" s="43" t="s">
        <v>5</v>
      </c>
    </row>
    <row r="34" spans="1:14" x14ac:dyDescent="0.25">
      <c r="A34" s="23" t="s">
        <v>48</v>
      </c>
      <c r="B34" s="1">
        <f t="shared" ref="B34:M34" si="2">B23</f>
        <v>2046.8699999999994</v>
      </c>
      <c r="C34" s="1">
        <f t="shared" si="2"/>
        <v>2046.8699999999994</v>
      </c>
      <c r="D34" s="1">
        <f t="shared" si="2"/>
        <v>8187.4799999999977</v>
      </c>
      <c r="E34" s="1">
        <f t="shared" si="2"/>
        <v>14328.089999999998</v>
      </c>
      <c r="F34" s="1">
        <f t="shared" si="2"/>
        <v>40937.399999999987</v>
      </c>
      <c r="G34" s="1">
        <f t="shared" si="2"/>
        <v>20468.699999999993</v>
      </c>
      <c r="H34" s="1">
        <f t="shared" si="2"/>
        <v>2729.16</v>
      </c>
      <c r="I34" s="1">
        <f t="shared" si="2"/>
        <v>2729.16</v>
      </c>
      <c r="J34" s="1">
        <f t="shared" si="2"/>
        <v>14328.089999999998</v>
      </c>
      <c r="K34" s="1">
        <f t="shared" si="2"/>
        <v>30703.049999999996</v>
      </c>
      <c r="L34" s="1">
        <f t="shared" si="2"/>
        <v>51171.749999999993</v>
      </c>
      <c r="M34" s="1">
        <f t="shared" si="2"/>
        <v>16374.959999999995</v>
      </c>
    </row>
    <row r="35" spans="1:14" x14ac:dyDescent="0.25">
      <c r="A35" s="23" t="s">
        <v>49</v>
      </c>
      <c r="B35" s="1">
        <f t="shared" ref="B35:M35" si="3">B24</f>
        <v>682.29</v>
      </c>
      <c r="C35" s="1">
        <f t="shared" si="3"/>
        <v>682.29</v>
      </c>
      <c r="D35" s="1">
        <f t="shared" si="3"/>
        <v>2729.16</v>
      </c>
      <c r="E35" s="1">
        <f t="shared" si="3"/>
        <v>4776.03</v>
      </c>
      <c r="F35" s="1">
        <f t="shared" si="3"/>
        <v>13645.799999999997</v>
      </c>
      <c r="G35" s="1">
        <f t="shared" si="3"/>
        <v>6822.8999999999987</v>
      </c>
      <c r="H35" s="1">
        <f t="shared" si="3"/>
        <v>682.29</v>
      </c>
      <c r="I35" s="1">
        <f t="shared" si="3"/>
        <v>682.29</v>
      </c>
      <c r="J35" s="1">
        <f t="shared" si="3"/>
        <v>4776.03</v>
      </c>
      <c r="K35" s="1">
        <f t="shared" si="3"/>
        <v>10234.349999999999</v>
      </c>
      <c r="L35" s="1">
        <f t="shared" si="3"/>
        <v>17057.249999999996</v>
      </c>
      <c r="M35" s="1">
        <f t="shared" si="3"/>
        <v>5458.32</v>
      </c>
    </row>
    <row r="36" spans="1:14" x14ac:dyDescent="0.25">
      <c r="A36" s="23" t="s">
        <v>84</v>
      </c>
      <c r="B36" s="33">
        <f t="shared" ref="B36:M36" si="4">B25</f>
        <v>3.6934733733333336E-2</v>
      </c>
      <c r="C36" s="33">
        <f t="shared" si="4"/>
        <v>2.6749389333333321E-2</v>
      </c>
      <c r="D36" s="33">
        <f t="shared" si="4"/>
        <v>4.0765428000000001E-3</v>
      </c>
      <c r="E36" s="33">
        <f t="shared" si="4"/>
        <v>5.9575420919540231E-3</v>
      </c>
      <c r="F36" s="33">
        <f t="shared" si="4"/>
        <v>1.3028653046413494E-2</v>
      </c>
      <c r="G36" s="33">
        <f t="shared" si="4"/>
        <v>1.3028653046413494E-2</v>
      </c>
      <c r="H36" s="33">
        <f t="shared" si="4"/>
        <v>1.0527060500000001E-2</v>
      </c>
      <c r="I36" s="33">
        <f t="shared" si="4"/>
        <v>1.0527060500000001E-2</v>
      </c>
      <c r="J36" s="33">
        <f t="shared" si="4"/>
        <v>5.836032802816904E-2</v>
      </c>
      <c r="K36" s="33">
        <f t="shared" si="4"/>
        <v>6.5410826892109475E-2</v>
      </c>
      <c r="L36" s="33">
        <f t="shared" si="4"/>
        <v>5.8169071837696339E-2</v>
      </c>
      <c r="M36" s="33">
        <f t="shared" si="4"/>
        <v>5.0836332580000025E-2</v>
      </c>
    </row>
    <row r="37" spans="1:14" x14ac:dyDescent="0.25">
      <c r="A37" s="23" t="s">
        <v>64</v>
      </c>
      <c r="B37" s="56">
        <f>B34*B36</f>
        <v>75.600598436747987</v>
      </c>
      <c r="C37" s="56">
        <f>C34*C36</f>
        <v>54.752522544719959</v>
      </c>
      <c r="D37" s="56">
        <f t="shared" ref="D37:M37" si="5">D34*D36</f>
        <v>33.376612644143989</v>
      </c>
      <c r="E37" s="56">
        <f t="shared" si="5"/>
        <v>85.360199272305508</v>
      </c>
      <c r="F37" s="56">
        <f t="shared" si="5"/>
        <v>533.35918122224757</v>
      </c>
      <c r="G37" s="56">
        <f t="shared" si="5"/>
        <v>266.67959061112379</v>
      </c>
      <c r="H37" s="56">
        <f t="shared" si="5"/>
        <v>28.73003243418</v>
      </c>
      <c r="I37" s="56">
        <f t="shared" si="5"/>
        <v>28.73003243418</v>
      </c>
      <c r="J37" s="56">
        <f t="shared" si="5"/>
        <v>836.19203241712842</v>
      </c>
      <c r="K37" s="56">
        <f t="shared" si="5"/>
        <v>2008.3118886097816</v>
      </c>
      <c r="L37" s="56">
        <f t="shared" si="5"/>
        <v>2976.6132018106373</v>
      </c>
      <c r="M37" s="56">
        <f t="shared" si="5"/>
        <v>832.44291254419693</v>
      </c>
    </row>
    <row r="38" spans="1:14" x14ac:dyDescent="0.25">
      <c r="A38" s="23" t="s">
        <v>65</v>
      </c>
      <c r="B38" s="56">
        <f>B35*B36</f>
        <v>25.200199478916002</v>
      </c>
      <c r="C38" s="56">
        <f t="shared" ref="C38:M38" si="6">C35*C36</f>
        <v>18.250840848239992</v>
      </c>
      <c r="D38" s="56">
        <f t="shared" si="6"/>
        <v>11.125537548047999</v>
      </c>
      <c r="E38" s="56">
        <f t="shared" si="6"/>
        <v>28.453399757435172</v>
      </c>
      <c r="F38" s="56">
        <f t="shared" si="6"/>
        <v>177.78639374074922</v>
      </c>
      <c r="G38" s="56">
        <f t="shared" si="6"/>
        <v>88.893196870374609</v>
      </c>
      <c r="H38" s="56">
        <f t="shared" si="6"/>
        <v>7.182508108545</v>
      </c>
      <c r="I38" s="56">
        <f t="shared" si="6"/>
        <v>7.182508108545</v>
      </c>
      <c r="J38" s="56">
        <f t="shared" si="6"/>
        <v>278.73067747237616</v>
      </c>
      <c r="K38" s="56">
        <f t="shared" si="6"/>
        <v>669.43729620326053</v>
      </c>
      <c r="L38" s="56">
        <f t="shared" si="6"/>
        <v>992.20440060354565</v>
      </c>
      <c r="M38" s="56">
        <f t="shared" si="6"/>
        <v>277.48097084806574</v>
      </c>
    </row>
    <row r="39" spans="1:14" x14ac:dyDescent="0.25">
      <c r="A39" s="8"/>
    </row>
    <row r="40" spans="1:14" x14ac:dyDescent="0.25">
      <c r="A40" s="23"/>
      <c r="B40" s="4"/>
      <c r="C40" s="64"/>
      <c r="D40" s="64"/>
    </row>
    <row r="41" spans="1:14" ht="15.75" thickBot="1" x14ac:dyDescent="0.3"/>
    <row r="42" spans="1:14" ht="15.75" thickBot="1" x14ac:dyDescent="0.3">
      <c r="A42" s="69" t="s">
        <v>80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x14ac:dyDescent="0.25">
      <c r="A43" t="s">
        <v>62</v>
      </c>
    </row>
    <row r="44" spans="1:14" ht="15.75" thickBot="1" x14ac:dyDescent="0.3">
      <c r="B44" s="43" t="s">
        <v>24</v>
      </c>
      <c r="C44" s="43" t="s">
        <v>45</v>
      </c>
      <c r="D44" s="43" t="s">
        <v>46</v>
      </c>
      <c r="E44" s="9" t="s">
        <v>70</v>
      </c>
      <c r="F44" s="9" t="s">
        <v>71</v>
      </c>
      <c r="G44" s="9" t="s">
        <v>72</v>
      </c>
      <c r="H44" s="9" t="s">
        <v>73</v>
      </c>
      <c r="I44" s="9" t="s">
        <v>74</v>
      </c>
      <c r="J44" s="9" t="s">
        <v>75</v>
      </c>
      <c r="K44" s="9" t="s">
        <v>76</v>
      </c>
      <c r="L44" s="9" t="s">
        <v>77</v>
      </c>
      <c r="M44" s="9" t="s">
        <v>78</v>
      </c>
      <c r="N44" s="9" t="s">
        <v>79</v>
      </c>
    </row>
    <row r="45" spans="1:14" x14ac:dyDescent="0.25">
      <c r="A45" s="57" t="s">
        <v>67</v>
      </c>
      <c r="B45" s="9">
        <v>1000</v>
      </c>
      <c r="C45" s="19">
        <f>B45/B7</f>
        <v>133.68090368290891</v>
      </c>
      <c r="D45" s="19">
        <f>C45/B2</f>
        <v>534.72361473163562</v>
      </c>
      <c r="E45" s="19">
        <f>D45*0.05</f>
        <v>26.736180736581783</v>
      </c>
      <c r="F45" s="19">
        <f>D45*0.1</f>
        <v>53.472361473163566</v>
      </c>
      <c r="G45" s="19">
        <f>D45*0.15</f>
        <v>80.208542209745346</v>
      </c>
      <c r="H45" s="19">
        <f>D45*0.2</f>
        <v>106.94472294632713</v>
      </c>
      <c r="I45" s="19">
        <f>D45*0.25</f>
        <v>133.68090368290891</v>
      </c>
      <c r="J45" s="19">
        <f>D45*0.3</f>
        <v>160.41708441949069</v>
      </c>
      <c r="K45" s="19">
        <f>D45*0.35</f>
        <v>187.15326515607245</v>
      </c>
      <c r="L45" s="19">
        <f>D45*0.4</f>
        <v>213.88944589265427</v>
      </c>
      <c r="M45" s="19">
        <f>D45*0.45</f>
        <v>240.62562662923602</v>
      </c>
      <c r="N45" s="19">
        <f>D45*0.5</f>
        <v>267.36180736581781</v>
      </c>
    </row>
    <row r="46" spans="1:14" x14ac:dyDescent="0.25">
      <c r="E46" s="19">
        <f>D45-E45</f>
        <v>507.98743399505383</v>
      </c>
      <c r="F46" s="19">
        <f>D45-F45</f>
        <v>481.25125325847205</v>
      </c>
      <c r="G46" s="19">
        <f>D45-G45</f>
        <v>454.51507252189026</v>
      </c>
      <c r="H46" s="19">
        <f>D45-H45</f>
        <v>427.77889178530847</v>
      </c>
      <c r="I46" s="19">
        <f>D45-I45</f>
        <v>401.04271104872669</v>
      </c>
      <c r="J46" s="19">
        <f>D45-J45</f>
        <v>374.3065303121449</v>
      </c>
      <c r="K46" s="19">
        <f>D45-K45</f>
        <v>347.57034957556317</v>
      </c>
      <c r="L46" s="19">
        <f>D45-L45</f>
        <v>320.83416883898133</v>
      </c>
      <c r="M46" s="19">
        <f>D45-M45</f>
        <v>294.0979881023996</v>
      </c>
      <c r="N46" s="19">
        <f>D45-N45</f>
        <v>267.36180736581781</v>
      </c>
    </row>
    <row r="47" spans="1:14" x14ac:dyDescent="0.25">
      <c r="B47" s="9">
        <v>750</v>
      </c>
      <c r="C47" s="19">
        <f>B47/B7</f>
        <v>100.26067776218167</v>
      </c>
      <c r="D47" s="19">
        <f>C47/B2</f>
        <v>401.04271104872669</v>
      </c>
      <c r="E47" s="19">
        <f>D47*0.05</f>
        <v>20.052135552436336</v>
      </c>
      <c r="F47" s="19">
        <f>D47*0.1</f>
        <v>40.104271104872673</v>
      </c>
      <c r="G47" s="19">
        <f>D47*0.15</f>
        <v>60.156406657308999</v>
      </c>
      <c r="H47" s="19">
        <f>D47*0.2</f>
        <v>80.208542209745346</v>
      </c>
      <c r="I47" s="19">
        <f>D47*0.25</f>
        <v>100.26067776218167</v>
      </c>
      <c r="J47" s="19">
        <f>D47*0.3</f>
        <v>120.312813314618</v>
      </c>
      <c r="K47" s="19">
        <f>D47*0.35</f>
        <v>140.36494886705432</v>
      </c>
      <c r="L47" s="19">
        <f>D47*0.4</f>
        <v>160.41708441949069</v>
      </c>
      <c r="M47" s="19">
        <f>D47*0.45</f>
        <v>180.469219971927</v>
      </c>
      <c r="N47" s="19">
        <f>D47*0.5</f>
        <v>200.52135552436334</v>
      </c>
    </row>
    <row r="48" spans="1:14" x14ac:dyDescent="0.25">
      <c r="E48" s="19">
        <f>D47-E47</f>
        <v>380.99057549629038</v>
      </c>
      <c r="F48" s="19">
        <f>D47-F47</f>
        <v>360.93843994385401</v>
      </c>
      <c r="G48" s="19">
        <f>D47-G47</f>
        <v>340.8863043914177</v>
      </c>
      <c r="H48" s="19">
        <f>D47-H47</f>
        <v>320.83416883898133</v>
      </c>
      <c r="I48" s="19">
        <f>D47-I47</f>
        <v>300.78203328654502</v>
      </c>
      <c r="J48" s="19">
        <f>D47-J47</f>
        <v>280.7298977341087</v>
      </c>
      <c r="K48" s="19">
        <f>D47-K47</f>
        <v>260.67776218167239</v>
      </c>
      <c r="L48" s="19">
        <f>D47-L47</f>
        <v>240.625626629236</v>
      </c>
      <c r="M48" s="19">
        <f>D47-M47</f>
        <v>220.57349107679968</v>
      </c>
      <c r="N48" s="19">
        <f>D47-N47</f>
        <v>200.52135552436334</v>
      </c>
    </row>
    <row r="49" spans="1:14" x14ac:dyDescent="0.25">
      <c r="B49" s="9">
        <v>500</v>
      </c>
      <c r="C49" s="19">
        <f>B49/B7</f>
        <v>66.840451841454453</v>
      </c>
      <c r="D49" s="19">
        <f>C49/B2</f>
        <v>267.36180736581781</v>
      </c>
      <c r="E49" s="19">
        <f>D49*0.05</f>
        <v>13.368090368290892</v>
      </c>
      <c r="F49" s="33">
        <f>D49*0.1</f>
        <v>26.736180736581783</v>
      </c>
      <c r="G49" s="33">
        <f>D49*0.15</f>
        <v>40.104271104872673</v>
      </c>
      <c r="H49" s="33">
        <f>D49*0.2</f>
        <v>53.472361473163566</v>
      </c>
      <c r="I49" s="33">
        <f>D49*0.25</f>
        <v>66.840451841454453</v>
      </c>
      <c r="J49" s="33">
        <f>D49*0.3</f>
        <v>80.208542209745346</v>
      </c>
      <c r="K49" s="33">
        <f>D49*0.35</f>
        <v>93.576632578036225</v>
      </c>
      <c r="L49" s="19">
        <f>D49*0.4</f>
        <v>106.94472294632713</v>
      </c>
      <c r="M49" s="19">
        <f>D49*0.45</f>
        <v>120.31281331461801</v>
      </c>
      <c r="N49" s="19">
        <f>D49*0.5</f>
        <v>133.68090368290891</v>
      </c>
    </row>
    <row r="50" spans="1:14" x14ac:dyDescent="0.25">
      <c r="E50" s="19">
        <f>D49-E49</f>
        <v>253.99371699752692</v>
      </c>
      <c r="F50" s="19">
        <f>D49-F49</f>
        <v>240.62562662923602</v>
      </c>
      <c r="G50" s="19">
        <f>D49-G49</f>
        <v>227.25753626094513</v>
      </c>
      <c r="H50" s="19">
        <f>D49-H49</f>
        <v>213.88944589265424</v>
      </c>
      <c r="I50" s="19">
        <f>D49-I49</f>
        <v>200.52135552436334</v>
      </c>
      <c r="J50" s="19">
        <f>D49-J49</f>
        <v>187.15326515607245</v>
      </c>
      <c r="K50" s="19">
        <f>D49-K49</f>
        <v>173.78517478778159</v>
      </c>
      <c r="L50" s="19">
        <f>D49-L49</f>
        <v>160.41708441949066</v>
      </c>
      <c r="M50" s="19">
        <f>D49-M49</f>
        <v>147.0489940511998</v>
      </c>
      <c r="N50" s="19">
        <f>D49-N49</f>
        <v>133.68090368290891</v>
      </c>
    </row>
    <row r="51" spans="1:14" ht="15.75" thickBot="1" x14ac:dyDescent="0.3"/>
    <row r="52" spans="1:14" ht="15.75" thickBot="1" x14ac:dyDescent="0.3">
      <c r="A52" s="69" t="s">
        <v>81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1"/>
    </row>
  </sheetData>
  <mergeCells count="3">
    <mergeCell ref="A1:E1"/>
    <mergeCell ref="A42:N42"/>
    <mergeCell ref="A52:N5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R633"/>
  <sheetViews>
    <sheetView workbookViewId="0">
      <selection activeCell="Q4" sqref="Q4"/>
    </sheetView>
  </sheetViews>
  <sheetFormatPr defaultRowHeight="15" x14ac:dyDescent="0.25"/>
  <cols>
    <col min="1" max="1" width="11.140625" customWidth="1"/>
    <col min="3" max="3" width="11.28515625" customWidth="1"/>
    <col min="4" max="4" width="12.42578125" customWidth="1"/>
    <col min="5" max="5" width="10.28515625" customWidth="1"/>
    <col min="7" max="7" width="10.28515625" customWidth="1"/>
    <col min="8" max="8" width="12.42578125" customWidth="1"/>
    <col min="9" max="9" width="11.5703125" customWidth="1"/>
    <col min="11" max="11" width="10.7109375" customWidth="1"/>
    <col min="12" max="12" width="12.28515625" customWidth="1"/>
    <col min="13" max="13" width="11" customWidth="1"/>
    <col min="15" max="15" width="10.140625" customWidth="1"/>
    <col min="16" max="16" width="11.85546875" customWidth="1"/>
    <col min="17" max="17" width="11.140625" customWidth="1"/>
    <col min="19" max="19" width="10.5703125" customWidth="1"/>
    <col min="20" max="20" width="11" customWidth="1"/>
    <col min="21" max="21" width="11.85546875" customWidth="1"/>
    <col min="23" max="23" width="10.140625" customWidth="1"/>
    <col min="24" max="24" width="12" customWidth="1"/>
    <col min="25" max="25" width="10.28515625" customWidth="1"/>
    <col min="27" max="27" width="10.28515625" customWidth="1"/>
    <col min="28" max="28" width="11.28515625" customWidth="1"/>
    <col min="29" max="29" width="11" customWidth="1"/>
    <col min="31" max="31" width="11" customWidth="1"/>
    <col min="32" max="32" width="12.140625" customWidth="1"/>
    <col min="33" max="33" width="11.140625" customWidth="1"/>
    <col min="35" max="35" width="10.28515625" customWidth="1"/>
    <col min="36" max="36" width="11.7109375" customWidth="1"/>
    <col min="37" max="37" width="11" customWidth="1"/>
    <col min="39" max="39" width="10.28515625" customWidth="1"/>
    <col min="40" max="40" width="11.28515625" customWidth="1"/>
    <col min="41" max="41" width="11" customWidth="1"/>
    <col min="43" max="43" width="10.7109375" customWidth="1"/>
    <col min="44" max="44" width="12.42578125" customWidth="1"/>
  </cols>
  <sheetData>
    <row r="5" spans="1:44" x14ac:dyDescent="0.25">
      <c r="B5" t="s">
        <v>32</v>
      </c>
    </row>
    <row r="6" spans="1:44" x14ac:dyDescent="0.25">
      <c r="B6" s="9" t="s">
        <v>6</v>
      </c>
      <c r="C6" s="9" t="s">
        <v>7</v>
      </c>
      <c r="D6" s="9" t="s">
        <v>8</v>
      </c>
      <c r="E6" s="9" t="s">
        <v>9</v>
      </c>
      <c r="F6" s="9" t="s">
        <v>13</v>
      </c>
      <c r="G6" s="9" t="s">
        <v>10</v>
      </c>
      <c r="H6" s="9" t="s">
        <v>11</v>
      </c>
      <c r="I6" s="9" t="s">
        <v>12</v>
      </c>
      <c r="J6" s="9" t="s">
        <v>2</v>
      </c>
      <c r="K6" s="9" t="s">
        <v>3</v>
      </c>
      <c r="L6" s="9" t="s">
        <v>4</v>
      </c>
      <c r="M6" s="9" t="s">
        <v>5</v>
      </c>
    </row>
    <row r="7" spans="1:44" x14ac:dyDescent="0.25">
      <c r="A7" t="s">
        <v>59</v>
      </c>
      <c r="B7" s="19">
        <f>AVERAGE(C13:C57)</f>
        <v>16.753333333333334</v>
      </c>
      <c r="C7" s="19">
        <f>AVERAGE(G13:G72)</f>
        <v>12.133333333333333</v>
      </c>
      <c r="D7" s="19">
        <f>AVERAGE(K13:K122)</f>
        <v>1.8490909090909105</v>
      </c>
      <c r="E7" s="19">
        <f>AVERAGE(O13:O186)</f>
        <v>2.7022988505747145</v>
      </c>
      <c r="F7" s="19">
        <f>AVERAGE(S13:S249)</f>
        <v>5.9097046413502081</v>
      </c>
      <c r="G7" s="19">
        <f>AVERAGE(W13:W107)</f>
        <v>7.5021052631578948</v>
      </c>
      <c r="H7" s="19">
        <f>AVERAGE(AA13:AA20)</f>
        <v>4.7750000000000004</v>
      </c>
      <c r="I7" s="19"/>
      <c r="J7" s="19">
        <f>AVERAGE(AE13:AE225)</f>
        <v>26.471830985915496</v>
      </c>
      <c r="K7" s="19">
        <f>AVERAGE(AI13:AI633)</f>
        <v>29.669887278582959</v>
      </c>
      <c r="L7" s="19">
        <f>AVERAGE(AM13:AM394)</f>
        <v>26.385078534031425</v>
      </c>
      <c r="M7" s="19">
        <f>AVERAGE(AQ13:AQ112)</f>
        <v>23.059000000000001</v>
      </c>
    </row>
    <row r="8" spans="1:44" x14ac:dyDescent="0.25">
      <c r="A8" t="s">
        <v>58</v>
      </c>
      <c r="B8" s="33">
        <f>AVERAGE(D13:D57)</f>
        <v>3.6934733733333336E-2</v>
      </c>
      <c r="C8" s="33">
        <f>AVERAGE(H13:H72)</f>
        <v>2.6749389333333321E-2</v>
      </c>
      <c r="D8" s="33">
        <f>AVERAGE(L13:L122)</f>
        <v>4.0765428000000001E-3</v>
      </c>
      <c r="E8" s="33">
        <f>AVERAGE(P13:P186)</f>
        <v>5.9575420919540231E-3</v>
      </c>
      <c r="F8" s="33">
        <f>AVERAGE(T13:T249)</f>
        <v>1.3028653046413494E-2</v>
      </c>
      <c r="G8" s="33">
        <f>AVERAGE(T13:T249)</f>
        <v>1.3028653046413494E-2</v>
      </c>
      <c r="H8" s="33">
        <f>AVERAGE(AB13:AB20)</f>
        <v>1.0527060500000001E-2</v>
      </c>
      <c r="I8" s="33"/>
      <c r="J8" s="33">
        <f>AVERAGE(AF13:AF225)</f>
        <v>5.836032802816904E-2</v>
      </c>
      <c r="K8" s="33">
        <f>AVERAGE(AJ13:AJ633)</f>
        <v>6.5410826892109475E-2</v>
      </c>
      <c r="L8" s="33">
        <f>AVERAGE(AN13:AN394)</f>
        <v>5.8169071837696339E-2</v>
      </c>
      <c r="M8" s="33">
        <f>AVERAGE(AR13:AR112)</f>
        <v>5.0836332580000025E-2</v>
      </c>
    </row>
    <row r="9" spans="1:44" x14ac:dyDescent="0.25">
      <c r="A9" t="s">
        <v>33</v>
      </c>
      <c r="B9" s="9">
        <v>45</v>
      </c>
      <c r="C9" s="9">
        <v>51</v>
      </c>
      <c r="D9" s="9">
        <v>110</v>
      </c>
      <c r="E9" s="9">
        <v>174</v>
      </c>
      <c r="F9" s="9">
        <v>237</v>
      </c>
      <c r="G9" s="9">
        <v>95</v>
      </c>
      <c r="H9" s="9">
        <v>8</v>
      </c>
      <c r="I9" s="9"/>
      <c r="J9" s="9">
        <v>213</v>
      </c>
      <c r="K9" s="9">
        <v>621</v>
      </c>
      <c r="L9" s="9">
        <v>382</v>
      </c>
      <c r="M9" s="9">
        <v>100</v>
      </c>
    </row>
    <row r="11" spans="1:44" x14ac:dyDescent="0.25">
      <c r="B11" t="s">
        <v>25</v>
      </c>
    </row>
    <row r="12" spans="1:44" x14ac:dyDescent="0.25">
      <c r="A12" s="31" t="s">
        <v>26</v>
      </c>
      <c r="B12" s="31" t="s">
        <v>27</v>
      </c>
      <c r="C12" s="31" t="s">
        <v>28</v>
      </c>
      <c r="D12" s="23" t="s">
        <v>29</v>
      </c>
      <c r="E12" s="31" t="s">
        <v>26</v>
      </c>
      <c r="F12" s="31" t="s">
        <v>27</v>
      </c>
      <c r="G12" s="31" t="s">
        <v>28</v>
      </c>
      <c r="H12" s="23" t="s">
        <v>29</v>
      </c>
      <c r="I12" s="31" t="s">
        <v>26</v>
      </c>
      <c r="J12" s="31" t="s">
        <v>27</v>
      </c>
      <c r="K12" s="31" t="s">
        <v>28</v>
      </c>
      <c r="L12" s="23" t="s">
        <v>29</v>
      </c>
      <c r="M12" s="31" t="s">
        <v>26</v>
      </c>
      <c r="N12" s="31" t="s">
        <v>27</v>
      </c>
      <c r="O12" s="31" t="s">
        <v>28</v>
      </c>
      <c r="P12" s="23" t="s">
        <v>29</v>
      </c>
      <c r="Q12" s="31" t="s">
        <v>26</v>
      </c>
      <c r="R12" s="31" t="s">
        <v>27</v>
      </c>
      <c r="S12" s="31" t="s">
        <v>28</v>
      </c>
      <c r="T12" s="23" t="s">
        <v>29</v>
      </c>
      <c r="U12" s="31" t="s">
        <v>26</v>
      </c>
      <c r="V12" s="31" t="s">
        <v>27</v>
      </c>
      <c r="W12" s="31" t="s">
        <v>28</v>
      </c>
      <c r="X12" s="23" t="s">
        <v>29</v>
      </c>
      <c r="Y12" s="31" t="s">
        <v>26</v>
      </c>
      <c r="Z12" s="31" t="s">
        <v>27</v>
      </c>
      <c r="AA12" s="31" t="s">
        <v>28</v>
      </c>
      <c r="AB12" s="23" t="s">
        <v>29</v>
      </c>
      <c r="AC12" s="31" t="s">
        <v>26</v>
      </c>
      <c r="AD12" s="31" t="s">
        <v>27</v>
      </c>
      <c r="AE12" s="31" t="s">
        <v>28</v>
      </c>
      <c r="AF12" s="23" t="s">
        <v>29</v>
      </c>
      <c r="AG12" s="31" t="s">
        <v>26</v>
      </c>
      <c r="AH12" s="31" t="s">
        <v>27</v>
      </c>
      <c r="AI12" s="31" t="s">
        <v>28</v>
      </c>
      <c r="AJ12" s="23" t="s">
        <v>29</v>
      </c>
      <c r="AK12" s="31" t="s">
        <v>26</v>
      </c>
      <c r="AL12" s="31" t="s">
        <v>27</v>
      </c>
      <c r="AM12" s="31" t="s">
        <v>28</v>
      </c>
      <c r="AN12" s="23" t="s">
        <v>29</v>
      </c>
      <c r="AO12" s="31" t="s">
        <v>26</v>
      </c>
      <c r="AP12" s="31" t="s">
        <v>27</v>
      </c>
      <c r="AQ12" s="31" t="s">
        <v>28</v>
      </c>
      <c r="AR12" s="23" t="s">
        <v>29</v>
      </c>
    </row>
    <row r="13" spans="1:44" x14ac:dyDescent="0.25">
      <c r="A13" s="32">
        <v>42383</v>
      </c>
      <c r="B13" s="9" t="s">
        <v>30</v>
      </c>
      <c r="C13" s="9">
        <v>18.3</v>
      </c>
      <c r="D13" s="19">
        <f>C13*0.00220462</f>
        <v>4.0344546000000002E-2</v>
      </c>
      <c r="E13" s="32">
        <v>42401</v>
      </c>
      <c r="F13" s="9" t="s">
        <v>30</v>
      </c>
      <c r="G13" s="9">
        <v>21.2</v>
      </c>
      <c r="H13" s="19">
        <f t="shared" ref="H13:H44" si="0">G13*0.00220462</f>
        <v>4.6737943999999997E-2</v>
      </c>
      <c r="I13" s="32">
        <v>42430</v>
      </c>
      <c r="J13" s="9" t="s">
        <v>31</v>
      </c>
      <c r="K13" s="9">
        <v>0.4</v>
      </c>
      <c r="L13" s="19">
        <f t="shared" ref="L13:L36" si="1">K13*0.00220462</f>
        <v>8.8184800000000007E-4</v>
      </c>
      <c r="M13" s="32" t="e">
        <f>A228:D4005/2/2015</f>
        <v>#VALUE!</v>
      </c>
      <c r="N13" s="9" t="s">
        <v>31</v>
      </c>
      <c r="O13" s="9">
        <v>0.3</v>
      </c>
      <c r="P13" s="19">
        <f t="shared" ref="P13:P54" si="2">O13*0.00220462</f>
        <v>6.6138600000000003E-4</v>
      </c>
      <c r="Q13" s="32">
        <v>41787</v>
      </c>
      <c r="R13" s="9" t="s">
        <v>31</v>
      </c>
      <c r="S13" s="9">
        <v>1.9</v>
      </c>
      <c r="T13" s="19">
        <f t="shared" ref="T13:T44" si="3">S13*0.00220462</f>
        <v>4.1887779999999998E-3</v>
      </c>
      <c r="U13" s="32">
        <v>42522</v>
      </c>
      <c r="V13" s="9" t="s">
        <v>31</v>
      </c>
      <c r="W13" s="9">
        <v>0.8</v>
      </c>
      <c r="X13" s="19">
        <f t="shared" ref="X13:X27" si="4">W13*0.00220462</f>
        <v>1.7636960000000001E-3</v>
      </c>
      <c r="Y13" s="32">
        <v>42553</v>
      </c>
      <c r="Z13" s="9" t="s">
        <v>30</v>
      </c>
      <c r="AA13" s="9">
        <v>4.5999999999999996</v>
      </c>
      <c r="AB13" s="19">
        <f t="shared" ref="AB13:AB20" si="5">AA13*0.00220462</f>
        <v>1.0141252E-2</v>
      </c>
      <c r="AC13" s="32">
        <v>42262</v>
      </c>
      <c r="AD13" s="9" t="s">
        <v>30</v>
      </c>
      <c r="AE13" s="9">
        <v>4.5999999999999996</v>
      </c>
      <c r="AF13" s="19">
        <f t="shared" ref="AF13:AF52" si="6">AE13*0.00220462</f>
        <v>1.0141252E-2</v>
      </c>
      <c r="AG13" s="32">
        <v>41928</v>
      </c>
      <c r="AH13" s="9" t="s">
        <v>30</v>
      </c>
      <c r="AI13" s="9">
        <v>27.4</v>
      </c>
      <c r="AJ13" s="19">
        <f t="shared" ref="AJ13:AJ31" si="7">AI13*0.00220462</f>
        <v>6.0406587999999997E-2</v>
      </c>
      <c r="AK13" s="32">
        <v>41946</v>
      </c>
      <c r="AL13" s="9" t="s">
        <v>30</v>
      </c>
      <c r="AM13" s="9">
        <v>14.3</v>
      </c>
      <c r="AN13" s="19">
        <f t="shared" ref="AN13:AN50" si="8">AM13*0.00220462</f>
        <v>3.1526065999999998E-2</v>
      </c>
      <c r="AO13" s="32">
        <v>41975</v>
      </c>
      <c r="AP13" s="9" t="s">
        <v>30</v>
      </c>
      <c r="AQ13" s="9">
        <v>20.100000000000001</v>
      </c>
      <c r="AR13" s="19">
        <f t="shared" ref="AR13:AR52" si="9">AQ13*0.00220462</f>
        <v>4.4312862000000001E-2</v>
      </c>
    </row>
    <row r="14" spans="1:44" x14ac:dyDescent="0.25">
      <c r="A14" s="32">
        <v>42386</v>
      </c>
      <c r="B14" s="9" t="s">
        <v>30</v>
      </c>
      <c r="C14" s="9">
        <v>21.6</v>
      </c>
      <c r="D14" s="19">
        <f t="shared" ref="D14:D57" si="10">C14*0.00220462</f>
        <v>4.7619792000000001E-2</v>
      </c>
      <c r="E14" s="32">
        <v>42401</v>
      </c>
      <c r="F14" s="9" t="s">
        <v>30</v>
      </c>
      <c r="G14" s="9">
        <v>7.5</v>
      </c>
      <c r="H14" s="19">
        <f t="shared" si="0"/>
        <v>1.6534650000000001E-2</v>
      </c>
      <c r="I14" s="32">
        <v>42430</v>
      </c>
      <c r="J14" s="9" t="s">
        <v>31</v>
      </c>
      <c r="K14" s="9">
        <v>0.2</v>
      </c>
      <c r="L14" s="19">
        <f t="shared" si="1"/>
        <v>4.4092400000000004E-4</v>
      </c>
      <c r="M14" s="32">
        <v>42096</v>
      </c>
      <c r="N14" s="9" t="s">
        <v>31</v>
      </c>
      <c r="O14" s="9">
        <v>0.3</v>
      </c>
      <c r="P14" s="19">
        <f t="shared" si="2"/>
        <v>6.6138600000000003E-4</v>
      </c>
      <c r="Q14" s="32">
        <v>41787</v>
      </c>
      <c r="R14" s="9" t="s">
        <v>31</v>
      </c>
      <c r="S14" s="9">
        <v>0.3</v>
      </c>
      <c r="T14" s="19">
        <f t="shared" si="3"/>
        <v>6.6138600000000003E-4</v>
      </c>
      <c r="U14" s="32">
        <v>42522</v>
      </c>
      <c r="V14" s="9" t="s">
        <v>30</v>
      </c>
      <c r="W14" s="9">
        <v>9.1</v>
      </c>
      <c r="X14" s="19">
        <f t="shared" si="4"/>
        <v>2.0062041999999999E-2</v>
      </c>
      <c r="Y14" s="32">
        <v>42555</v>
      </c>
      <c r="Z14" s="9" t="s">
        <v>30</v>
      </c>
      <c r="AA14" s="9">
        <v>6.7</v>
      </c>
      <c r="AB14" s="19">
        <f t="shared" si="5"/>
        <v>1.4770954000000001E-2</v>
      </c>
      <c r="AC14" s="32">
        <v>42263</v>
      </c>
      <c r="AD14" s="9" t="s">
        <v>30</v>
      </c>
      <c r="AE14" s="9">
        <v>25.9</v>
      </c>
      <c r="AF14" s="19">
        <f t="shared" si="6"/>
        <v>5.7099657999999998E-2</v>
      </c>
      <c r="AG14" s="32">
        <v>41933</v>
      </c>
      <c r="AH14" s="9" t="s">
        <v>30</v>
      </c>
      <c r="AI14" s="9">
        <v>17.7</v>
      </c>
      <c r="AJ14" s="19">
        <f t="shared" si="7"/>
        <v>3.9021774000000002E-2</v>
      </c>
      <c r="AK14" s="32">
        <v>41946</v>
      </c>
      <c r="AL14" s="9" t="s">
        <v>30</v>
      </c>
      <c r="AM14" s="9">
        <v>17.600000000000001</v>
      </c>
      <c r="AN14" s="19">
        <f t="shared" si="8"/>
        <v>3.8801312000000004E-2</v>
      </c>
      <c r="AO14" s="32">
        <v>41975</v>
      </c>
      <c r="AP14" s="9" t="s">
        <v>30</v>
      </c>
      <c r="AQ14" s="9">
        <v>197.9</v>
      </c>
      <c r="AR14" s="19">
        <f t="shared" si="9"/>
        <v>0.43629429800000002</v>
      </c>
    </row>
    <row r="15" spans="1:44" x14ac:dyDescent="0.25">
      <c r="A15" s="32">
        <v>42386</v>
      </c>
      <c r="B15" s="9" t="s">
        <v>30</v>
      </c>
      <c r="C15" s="9">
        <v>6.1</v>
      </c>
      <c r="D15" s="19">
        <f t="shared" si="10"/>
        <v>1.3448181999999999E-2</v>
      </c>
      <c r="E15" s="32">
        <v>42401</v>
      </c>
      <c r="F15" s="9" t="s">
        <v>30</v>
      </c>
      <c r="G15" s="9">
        <v>16.899999999999999</v>
      </c>
      <c r="H15" s="19">
        <f t="shared" si="0"/>
        <v>3.7258078E-2</v>
      </c>
      <c r="I15" s="32">
        <v>42430</v>
      </c>
      <c r="J15" s="9" t="s">
        <v>31</v>
      </c>
      <c r="K15" s="9">
        <v>0.4</v>
      </c>
      <c r="L15" s="19">
        <f t="shared" si="1"/>
        <v>8.8184800000000007E-4</v>
      </c>
      <c r="M15" s="32">
        <v>42096</v>
      </c>
      <c r="N15" s="9" t="s">
        <v>31</v>
      </c>
      <c r="O15" s="9">
        <v>0.3</v>
      </c>
      <c r="P15" s="19">
        <f t="shared" si="2"/>
        <v>6.6138600000000003E-4</v>
      </c>
      <c r="Q15" s="32">
        <v>41787</v>
      </c>
      <c r="R15" s="9" t="s">
        <v>31</v>
      </c>
      <c r="S15" s="9">
        <v>0.9</v>
      </c>
      <c r="T15" s="19">
        <f t="shared" si="3"/>
        <v>1.9841580000000002E-3</v>
      </c>
      <c r="U15" s="32">
        <v>42522</v>
      </c>
      <c r="V15" s="9" t="s">
        <v>30</v>
      </c>
      <c r="W15" s="9">
        <v>11.1</v>
      </c>
      <c r="X15" s="19">
        <f t="shared" si="4"/>
        <v>2.4471282E-2</v>
      </c>
      <c r="Y15" s="32">
        <v>42562</v>
      </c>
      <c r="Z15" s="9" t="s">
        <v>30</v>
      </c>
      <c r="AA15" s="9">
        <v>3</v>
      </c>
      <c r="AB15" s="19">
        <f t="shared" si="5"/>
        <v>6.6138600000000001E-3</v>
      </c>
      <c r="AC15" s="32">
        <v>42263</v>
      </c>
      <c r="AD15" s="9" t="s">
        <v>30</v>
      </c>
      <c r="AE15" s="9">
        <v>6.2</v>
      </c>
      <c r="AF15" s="19">
        <f t="shared" si="6"/>
        <v>1.3668644000000001E-2</v>
      </c>
      <c r="AG15" s="32">
        <v>41938</v>
      </c>
      <c r="AH15" s="9" t="s">
        <v>30</v>
      </c>
      <c r="AI15" s="9">
        <v>26.3</v>
      </c>
      <c r="AJ15" s="19">
        <f t="shared" si="7"/>
        <v>5.7981506000000002E-2</v>
      </c>
      <c r="AK15" s="32">
        <v>41947</v>
      </c>
      <c r="AL15" s="9" t="s">
        <v>30</v>
      </c>
      <c r="AM15" s="9">
        <v>27.1</v>
      </c>
      <c r="AN15" s="19">
        <f t="shared" si="8"/>
        <v>5.9745202000000004E-2</v>
      </c>
      <c r="AO15" s="32">
        <v>41975</v>
      </c>
      <c r="AP15" s="9" t="s">
        <v>30</v>
      </c>
      <c r="AQ15" s="9">
        <v>26.3</v>
      </c>
      <c r="AR15" s="19">
        <f t="shared" si="9"/>
        <v>5.7981506000000002E-2</v>
      </c>
    </row>
    <row r="16" spans="1:44" x14ac:dyDescent="0.25">
      <c r="A16" s="32">
        <v>42386</v>
      </c>
      <c r="B16" s="9" t="s">
        <v>30</v>
      </c>
      <c r="C16" s="9">
        <v>29.2</v>
      </c>
      <c r="D16" s="19">
        <f t="shared" si="10"/>
        <v>6.4374903999999997E-2</v>
      </c>
      <c r="E16" s="32">
        <v>42401</v>
      </c>
      <c r="F16" s="9" t="s">
        <v>30</v>
      </c>
      <c r="G16" s="9">
        <v>8.1</v>
      </c>
      <c r="H16" s="19">
        <f t="shared" si="0"/>
        <v>1.7857421999999998E-2</v>
      </c>
      <c r="I16" s="32">
        <v>42430</v>
      </c>
      <c r="J16" s="9" t="s">
        <v>31</v>
      </c>
      <c r="K16" s="9">
        <v>0.2</v>
      </c>
      <c r="L16" s="19">
        <f t="shared" si="1"/>
        <v>4.4092400000000004E-4</v>
      </c>
      <c r="M16" s="32">
        <v>42096</v>
      </c>
      <c r="N16" s="9" t="s">
        <v>31</v>
      </c>
      <c r="O16" s="9">
        <v>0.5</v>
      </c>
      <c r="P16" s="19">
        <f t="shared" si="2"/>
        <v>1.10231E-3</v>
      </c>
      <c r="Q16" s="32">
        <v>41787</v>
      </c>
      <c r="R16" s="9" t="s">
        <v>31</v>
      </c>
      <c r="S16" s="9">
        <v>1.6</v>
      </c>
      <c r="T16" s="19">
        <f t="shared" si="3"/>
        <v>3.5273920000000003E-3</v>
      </c>
      <c r="U16" s="32">
        <v>42522</v>
      </c>
      <c r="V16" s="9" t="s">
        <v>30</v>
      </c>
      <c r="W16" s="9">
        <v>7.6</v>
      </c>
      <c r="X16" s="19">
        <f t="shared" si="4"/>
        <v>1.6755111999999999E-2</v>
      </c>
      <c r="Y16" s="32">
        <v>42567</v>
      </c>
      <c r="Z16" s="9" t="s">
        <v>30</v>
      </c>
      <c r="AA16" s="9">
        <v>4.0999999999999996</v>
      </c>
      <c r="AB16" s="19">
        <f t="shared" si="5"/>
        <v>9.0389419999999995E-3</v>
      </c>
      <c r="AC16" s="32">
        <v>42263</v>
      </c>
      <c r="AD16" s="9" t="s">
        <v>30</v>
      </c>
      <c r="AE16" s="9">
        <v>6.7</v>
      </c>
      <c r="AF16" s="19">
        <f t="shared" si="6"/>
        <v>1.4770954000000001E-2</v>
      </c>
      <c r="AG16" s="32">
        <v>41942</v>
      </c>
      <c r="AH16" s="9" t="s">
        <v>30</v>
      </c>
      <c r="AI16" s="9">
        <v>19.399999999999999</v>
      </c>
      <c r="AJ16" s="19">
        <f t="shared" si="7"/>
        <v>4.2769627999999997E-2</v>
      </c>
      <c r="AK16" s="32">
        <v>41961</v>
      </c>
      <c r="AL16" s="9" t="s">
        <v>30</v>
      </c>
      <c r="AM16" s="9">
        <v>13.8</v>
      </c>
      <c r="AN16" s="19">
        <f t="shared" si="8"/>
        <v>3.0423756000000003E-2</v>
      </c>
      <c r="AO16" s="32">
        <v>41977</v>
      </c>
      <c r="AP16" s="9" t="s">
        <v>30</v>
      </c>
      <c r="AQ16" s="9">
        <v>14</v>
      </c>
      <c r="AR16" s="19">
        <f t="shared" si="9"/>
        <v>3.0864679999999999E-2</v>
      </c>
    </row>
    <row r="17" spans="1:44" x14ac:dyDescent="0.25">
      <c r="A17" s="32">
        <v>42388</v>
      </c>
      <c r="B17" s="9" t="s">
        <v>30</v>
      </c>
      <c r="C17" s="9">
        <v>30.3</v>
      </c>
      <c r="D17" s="19">
        <f t="shared" si="10"/>
        <v>6.6799986000000006E-2</v>
      </c>
      <c r="E17" s="32">
        <v>42401</v>
      </c>
      <c r="F17" s="9" t="s">
        <v>30</v>
      </c>
      <c r="G17" s="9">
        <v>8.6999999999999993</v>
      </c>
      <c r="H17" s="19">
        <f t="shared" si="0"/>
        <v>1.9180193999999998E-2</v>
      </c>
      <c r="I17" s="32">
        <v>42066</v>
      </c>
      <c r="J17" s="9" t="s">
        <v>30</v>
      </c>
      <c r="K17" s="9">
        <v>33.200000000000003</v>
      </c>
      <c r="L17" s="19">
        <f t="shared" si="1"/>
        <v>7.3193384E-2</v>
      </c>
      <c r="M17" s="32">
        <v>42096</v>
      </c>
      <c r="N17" s="9" t="s">
        <v>31</v>
      </c>
      <c r="O17" s="9">
        <v>0.3</v>
      </c>
      <c r="P17" s="19">
        <f t="shared" si="2"/>
        <v>6.6138600000000003E-4</v>
      </c>
      <c r="Q17" s="32">
        <v>41787</v>
      </c>
      <c r="R17" s="9" t="s">
        <v>31</v>
      </c>
      <c r="S17" s="9">
        <v>2.6</v>
      </c>
      <c r="T17" s="19">
        <f t="shared" si="3"/>
        <v>5.7320119999999999E-3</v>
      </c>
      <c r="U17" s="32">
        <v>42523</v>
      </c>
      <c r="V17" s="9" t="s">
        <v>30</v>
      </c>
      <c r="W17" s="9">
        <v>9.6</v>
      </c>
      <c r="X17" s="19">
        <f t="shared" si="4"/>
        <v>2.1164352000000001E-2</v>
      </c>
      <c r="Y17" s="32">
        <v>42570</v>
      </c>
      <c r="Z17" s="9" t="s">
        <v>30</v>
      </c>
      <c r="AA17" s="9">
        <v>4.5999999999999996</v>
      </c>
      <c r="AB17" s="19">
        <f t="shared" si="5"/>
        <v>1.0141252E-2</v>
      </c>
      <c r="AC17" s="32">
        <v>42263</v>
      </c>
      <c r="AD17" s="9" t="s">
        <v>30</v>
      </c>
      <c r="AE17" s="9">
        <v>91.5</v>
      </c>
      <c r="AF17" s="19">
        <f t="shared" si="6"/>
        <v>0.20172272999999999</v>
      </c>
      <c r="AG17" s="32">
        <v>41942</v>
      </c>
      <c r="AH17" s="9" t="s">
        <v>30</v>
      </c>
      <c r="AI17" s="9">
        <v>2.7</v>
      </c>
      <c r="AJ17" s="19">
        <f t="shared" si="7"/>
        <v>5.9524740000000001E-3</v>
      </c>
      <c r="AK17" s="32">
        <v>41961</v>
      </c>
      <c r="AL17" s="9" t="s">
        <v>30</v>
      </c>
      <c r="AM17" s="9">
        <v>24</v>
      </c>
      <c r="AN17" s="19">
        <f t="shared" si="8"/>
        <v>5.291088E-2</v>
      </c>
      <c r="AO17" s="32">
        <v>41983</v>
      </c>
      <c r="AP17" s="9" t="s">
        <v>30</v>
      </c>
      <c r="AQ17" s="9">
        <v>17.2</v>
      </c>
      <c r="AR17" s="19">
        <f t="shared" si="9"/>
        <v>3.7919464E-2</v>
      </c>
    </row>
    <row r="18" spans="1:44" x14ac:dyDescent="0.25">
      <c r="A18" s="32">
        <v>42388</v>
      </c>
      <c r="B18" s="9" t="s">
        <v>30</v>
      </c>
      <c r="C18" s="9">
        <v>32.799999999999997</v>
      </c>
      <c r="D18" s="19">
        <f t="shared" si="10"/>
        <v>7.2311535999999996E-2</v>
      </c>
      <c r="E18" s="32">
        <v>42401</v>
      </c>
      <c r="F18" s="9" t="s">
        <v>30</v>
      </c>
      <c r="G18" s="9">
        <v>8</v>
      </c>
      <c r="H18" s="19">
        <f t="shared" si="0"/>
        <v>1.763696E-2</v>
      </c>
      <c r="I18" s="32">
        <v>42066</v>
      </c>
      <c r="J18" s="9" t="s">
        <v>30</v>
      </c>
      <c r="K18" s="9">
        <v>27.1</v>
      </c>
      <c r="L18" s="19">
        <f t="shared" si="1"/>
        <v>5.9745202000000004E-2</v>
      </c>
      <c r="M18" s="32">
        <v>42096</v>
      </c>
      <c r="N18" s="9" t="s">
        <v>31</v>
      </c>
      <c r="O18" s="9">
        <v>0.7</v>
      </c>
      <c r="P18" s="19">
        <f t="shared" si="2"/>
        <v>1.5432339999999999E-3</v>
      </c>
      <c r="Q18" s="32">
        <v>41787</v>
      </c>
      <c r="R18" s="9" t="s">
        <v>31</v>
      </c>
      <c r="S18" s="9">
        <v>2.8</v>
      </c>
      <c r="T18" s="19">
        <f t="shared" si="3"/>
        <v>6.1729359999999995E-3</v>
      </c>
      <c r="U18" s="32">
        <v>42523</v>
      </c>
      <c r="V18" s="9" t="s">
        <v>31</v>
      </c>
      <c r="W18" s="9">
        <v>1.2</v>
      </c>
      <c r="X18" s="19">
        <f t="shared" si="4"/>
        <v>2.6455440000000001E-3</v>
      </c>
      <c r="Y18" s="32">
        <v>42576</v>
      </c>
      <c r="Z18" s="9" t="s">
        <v>30</v>
      </c>
      <c r="AA18" s="9">
        <v>7.9</v>
      </c>
      <c r="AB18" s="19">
        <f t="shared" si="5"/>
        <v>1.7416498000000002E-2</v>
      </c>
      <c r="AC18" s="32">
        <v>42264</v>
      </c>
      <c r="AD18" s="9" t="s">
        <v>30</v>
      </c>
      <c r="AE18" s="9">
        <v>5.7</v>
      </c>
      <c r="AF18" s="19">
        <f t="shared" si="6"/>
        <v>1.2566334E-2</v>
      </c>
      <c r="AG18" s="32">
        <v>42644</v>
      </c>
      <c r="AH18" s="9" t="s">
        <v>30</v>
      </c>
      <c r="AI18" s="9">
        <v>8.4</v>
      </c>
      <c r="AJ18" s="19">
        <f t="shared" si="7"/>
        <v>1.8518808000000001E-2</v>
      </c>
      <c r="AK18" s="32">
        <v>41961</v>
      </c>
      <c r="AL18" s="9" t="s">
        <v>30</v>
      </c>
      <c r="AM18" s="9">
        <v>13.1</v>
      </c>
      <c r="AN18" s="19">
        <f t="shared" si="8"/>
        <v>2.8880521999999999E-2</v>
      </c>
      <c r="AO18" s="32">
        <v>41983</v>
      </c>
      <c r="AP18" s="9" t="s">
        <v>30</v>
      </c>
      <c r="AQ18" s="9">
        <v>9.9</v>
      </c>
      <c r="AR18" s="19">
        <f t="shared" si="9"/>
        <v>2.1825738000000001E-2</v>
      </c>
    </row>
    <row r="19" spans="1:44" x14ac:dyDescent="0.25">
      <c r="A19" s="32">
        <v>42388</v>
      </c>
      <c r="B19" s="9" t="s">
        <v>30</v>
      </c>
      <c r="C19" s="9">
        <v>13</v>
      </c>
      <c r="D19" s="19">
        <f t="shared" si="10"/>
        <v>2.8660060000000001E-2</v>
      </c>
      <c r="E19" s="32">
        <v>42401</v>
      </c>
      <c r="F19" s="9" t="s">
        <v>30</v>
      </c>
      <c r="G19" s="9">
        <v>35.200000000000003</v>
      </c>
      <c r="H19" s="19">
        <f t="shared" si="0"/>
        <v>7.7602624000000009E-2</v>
      </c>
      <c r="I19" s="32">
        <v>42067</v>
      </c>
      <c r="J19" s="9" t="s">
        <v>31</v>
      </c>
      <c r="K19" s="9">
        <v>0.2</v>
      </c>
      <c r="L19" s="19">
        <f t="shared" si="1"/>
        <v>4.4092400000000004E-4</v>
      </c>
      <c r="M19" s="32">
        <v>42096</v>
      </c>
      <c r="N19" s="9" t="s">
        <v>30</v>
      </c>
      <c r="O19" s="9">
        <v>33.299999999999997</v>
      </c>
      <c r="P19" s="19">
        <f t="shared" si="2"/>
        <v>7.3413845999999991E-2</v>
      </c>
      <c r="Q19" s="32">
        <v>41787</v>
      </c>
      <c r="R19" s="9" t="s">
        <v>31</v>
      </c>
      <c r="S19" s="9">
        <v>3.2</v>
      </c>
      <c r="T19" s="19">
        <f t="shared" si="3"/>
        <v>7.0547840000000006E-3</v>
      </c>
      <c r="U19" s="32">
        <v>42523</v>
      </c>
      <c r="V19" s="9" t="s">
        <v>31</v>
      </c>
      <c r="W19" s="9">
        <v>1</v>
      </c>
      <c r="X19" s="19">
        <f t="shared" si="4"/>
        <v>2.20462E-3</v>
      </c>
      <c r="Y19" s="32">
        <v>41821</v>
      </c>
      <c r="Z19" s="9" t="s">
        <v>31</v>
      </c>
      <c r="AA19" s="9">
        <v>2.6</v>
      </c>
      <c r="AB19" s="19">
        <f t="shared" si="5"/>
        <v>5.7320119999999999E-3</v>
      </c>
      <c r="AC19" s="32">
        <v>42266</v>
      </c>
      <c r="AD19" s="9" t="s">
        <v>30</v>
      </c>
      <c r="AE19" s="9">
        <v>24</v>
      </c>
      <c r="AF19" s="19">
        <f t="shared" si="6"/>
        <v>5.291088E-2</v>
      </c>
      <c r="AG19" s="32">
        <v>42644</v>
      </c>
      <c r="AH19" s="9" t="s">
        <v>30</v>
      </c>
      <c r="AI19" s="9">
        <v>32.700000000000003</v>
      </c>
      <c r="AJ19" s="19">
        <f t="shared" si="7"/>
        <v>7.2091074000000005E-2</v>
      </c>
      <c r="AK19" s="32">
        <v>41961</v>
      </c>
      <c r="AL19" s="9" t="s">
        <v>30</v>
      </c>
      <c r="AM19" s="9">
        <v>26.3</v>
      </c>
      <c r="AN19" s="19">
        <f t="shared" si="8"/>
        <v>5.7981506000000002E-2</v>
      </c>
      <c r="AO19" s="32">
        <v>41984</v>
      </c>
      <c r="AP19" s="9" t="s">
        <v>30</v>
      </c>
      <c r="AQ19" s="9">
        <v>5</v>
      </c>
      <c r="AR19" s="19">
        <f t="shared" si="9"/>
        <v>1.1023100000000001E-2</v>
      </c>
    </row>
    <row r="20" spans="1:44" x14ac:dyDescent="0.25">
      <c r="A20" s="32">
        <v>42388</v>
      </c>
      <c r="B20" s="9" t="s">
        <v>30</v>
      </c>
      <c r="C20" s="9">
        <v>5.9</v>
      </c>
      <c r="D20" s="19">
        <f t="shared" si="10"/>
        <v>1.3007258000000001E-2</v>
      </c>
      <c r="E20" s="32">
        <v>42401</v>
      </c>
      <c r="F20" s="9" t="s">
        <v>30</v>
      </c>
      <c r="G20" s="9">
        <v>12.5</v>
      </c>
      <c r="H20" s="19">
        <f t="shared" si="0"/>
        <v>2.7557749999999999E-2</v>
      </c>
      <c r="I20" s="32">
        <v>42067</v>
      </c>
      <c r="J20" s="9" t="s">
        <v>31</v>
      </c>
      <c r="K20" s="9">
        <v>0.2</v>
      </c>
      <c r="L20" s="19">
        <f t="shared" si="1"/>
        <v>4.4092400000000004E-4</v>
      </c>
      <c r="M20" s="32">
        <v>42098</v>
      </c>
      <c r="N20" s="9" t="s">
        <v>31</v>
      </c>
      <c r="O20" s="9">
        <v>0.7</v>
      </c>
      <c r="P20" s="19">
        <f t="shared" si="2"/>
        <v>1.5432339999999999E-3</v>
      </c>
      <c r="Q20" s="32">
        <v>41787</v>
      </c>
      <c r="R20" s="9" t="s">
        <v>31</v>
      </c>
      <c r="S20" s="9">
        <v>1.2</v>
      </c>
      <c r="T20" s="19">
        <f t="shared" si="3"/>
        <v>2.6455440000000001E-3</v>
      </c>
      <c r="U20" s="32">
        <v>42523</v>
      </c>
      <c r="V20" s="9" t="s">
        <v>30</v>
      </c>
      <c r="W20" s="9">
        <v>5.7</v>
      </c>
      <c r="X20" s="19">
        <f t="shared" si="4"/>
        <v>1.2566334E-2</v>
      </c>
      <c r="Y20" s="32">
        <v>41821</v>
      </c>
      <c r="Z20" s="9" t="s">
        <v>30</v>
      </c>
      <c r="AA20" s="9">
        <v>4.7</v>
      </c>
      <c r="AB20" s="19">
        <f t="shared" si="5"/>
        <v>1.0361714000000001E-2</v>
      </c>
      <c r="AC20" s="32">
        <v>42266</v>
      </c>
      <c r="AD20" s="9" t="s">
        <v>30</v>
      </c>
      <c r="AE20" s="9">
        <v>28.3</v>
      </c>
      <c r="AF20" s="19">
        <f t="shared" si="6"/>
        <v>6.2390746000000004E-2</v>
      </c>
      <c r="AG20" s="32">
        <v>42644</v>
      </c>
      <c r="AH20" s="9" t="s">
        <v>30</v>
      </c>
      <c r="AI20" s="9">
        <v>24</v>
      </c>
      <c r="AJ20" s="19">
        <f t="shared" si="7"/>
        <v>5.291088E-2</v>
      </c>
      <c r="AK20" s="32">
        <v>41963</v>
      </c>
      <c r="AL20" s="9" t="s">
        <v>30</v>
      </c>
      <c r="AM20" s="9">
        <v>38.5</v>
      </c>
      <c r="AN20" s="19">
        <f t="shared" si="8"/>
        <v>8.4877869999999994E-2</v>
      </c>
      <c r="AO20" s="32">
        <v>42705</v>
      </c>
      <c r="AP20" s="9" t="s">
        <v>30</v>
      </c>
      <c r="AQ20" s="9">
        <v>15.6</v>
      </c>
      <c r="AR20" s="19">
        <f t="shared" si="9"/>
        <v>3.4392072000000003E-2</v>
      </c>
    </row>
    <row r="21" spans="1:44" x14ac:dyDescent="0.25">
      <c r="A21" s="32">
        <v>42389</v>
      </c>
      <c r="B21" s="9" t="s">
        <v>30</v>
      </c>
      <c r="C21" s="9">
        <v>24.3</v>
      </c>
      <c r="D21" s="19">
        <f t="shared" si="10"/>
        <v>5.3572266E-2</v>
      </c>
      <c r="E21" s="32">
        <v>42401</v>
      </c>
      <c r="F21" s="9" t="s">
        <v>30</v>
      </c>
      <c r="G21" s="9">
        <v>32.4</v>
      </c>
      <c r="H21" s="19">
        <f t="shared" si="0"/>
        <v>7.1429687999999991E-2</v>
      </c>
      <c r="I21" s="32">
        <v>42068</v>
      </c>
      <c r="J21" s="9" t="s">
        <v>31</v>
      </c>
      <c r="K21" s="9">
        <v>0.3</v>
      </c>
      <c r="L21" s="19">
        <f t="shared" si="1"/>
        <v>6.6138600000000003E-4</v>
      </c>
      <c r="M21" s="32">
        <v>42098</v>
      </c>
      <c r="N21" s="9" t="s">
        <v>31</v>
      </c>
      <c r="O21" s="9">
        <v>0.2</v>
      </c>
      <c r="P21" s="19">
        <f t="shared" si="2"/>
        <v>4.4092400000000004E-4</v>
      </c>
      <c r="Q21" s="32">
        <v>41788</v>
      </c>
      <c r="R21" s="9" t="s">
        <v>31</v>
      </c>
      <c r="S21" s="9">
        <v>0.4</v>
      </c>
      <c r="T21" s="19">
        <f t="shared" si="3"/>
        <v>8.8184800000000007E-4</v>
      </c>
      <c r="U21" s="32">
        <v>42523</v>
      </c>
      <c r="V21" s="9" t="s">
        <v>31</v>
      </c>
      <c r="W21" s="9">
        <v>0.5</v>
      </c>
      <c r="X21" s="19">
        <f t="shared" si="4"/>
        <v>1.10231E-3</v>
      </c>
      <c r="AC21" s="32">
        <v>42266</v>
      </c>
      <c r="AD21" s="9" t="s">
        <v>30</v>
      </c>
      <c r="AE21" s="9">
        <v>10.6</v>
      </c>
      <c r="AF21" s="19">
        <f t="shared" si="6"/>
        <v>2.3368971999999998E-2</v>
      </c>
      <c r="AG21" s="32">
        <v>42644</v>
      </c>
      <c r="AH21" s="9" t="s">
        <v>30</v>
      </c>
      <c r="AI21" s="9">
        <v>81.400000000000006</v>
      </c>
      <c r="AJ21" s="19">
        <f t="shared" si="7"/>
        <v>0.17945606800000002</v>
      </c>
      <c r="AK21" s="32">
        <v>41963</v>
      </c>
      <c r="AL21" s="9" t="s">
        <v>30</v>
      </c>
      <c r="AM21" s="9">
        <v>14.5</v>
      </c>
      <c r="AN21" s="19">
        <f t="shared" si="8"/>
        <v>3.1966990000000001E-2</v>
      </c>
      <c r="AO21" s="32">
        <v>42705</v>
      </c>
      <c r="AP21" s="9" t="s">
        <v>30</v>
      </c>
      <c r="AQ21" s="9">
        <v>14.2</v>
      </c>
      <c r="AR21" s="19">
        <f t="shared" si="9"/>
        <v>3.1305604000000001E-2</v>
      </c>
    </row>
    <row r="22" spans="1:44" x14ac:dyDescent="0.25">
      <c r="A22" s="32">
        <v>42389</v>
      </c>
      <c r="B22" s="9" t="s">
        <v>30</v>
      </c>
      <c r="C22" s="9">
        <v>18</v>
      </c>
      <c r="D22" s="19">
        <f t="shared" si="10"/>
        <v>3.9683160000000002E-2</v>
      </c>
      <c r="E22" s="32">
        <v>42402</v>
      </c>
      <c r="F22" s="9" t="s">
        <v>30</v>
      </c>
      <c r="G22" s="9">
        <v>24.2</v>
      </c>
      <c r="H22" s="19">
        <f t="shared" si="0"/>
        <v>5.3351803999999996E-2</v>
      </c>
      <c r="I22" s="32">
        <v>42068</v>
      </c>
      <c r="J22" s="9" t="s">
        <v>31</v>
      </c>
      <c r="K22" s="9">
        <v>0.3</v>
      </c>
      <c r="L22" s="19">
        <f t="shared" si="1"/>
        <v>6.6138600000000003E-4</v>
      </c>
      <c r="M22" s="32">
        <v>42098</v>
      </c>
      <c r="N22" s="9" t="s">
        <v>31</v>
      </c>
      <c r="O22" s="9">
        <v>0.3</v>
      </c>
      <c r="P22" s="19">
        <f t="shared" si="2"/>
        <v>6.6138600000000003E-4</v>
      </c>
      <c r="Q22" s="32">
        <v>41788</v>
      </c>
      <c r="R22" s="9" t="s">
        <v>31</v>
      </c>
      <c r="S22" s="9">
        <v>0.4</v>
      </c>
      <c r="T22" s="19">
        <f t="shared" si="3"/>
        <v>8.8184800000000007E-4</v>
      </c>
      <c r="U22" s="32">
        <v>42523</v>
      </c>
      <c r="V22" s="9" t="s">
        <v>30</v>
      </c>
      <c r="W22" s="9">
        <v>6.3</v>
      </c>
      <c r="X22" s="19">
        <f t="shared" si="4"/>
        <v>1.3889106E-2</v>
      </c>
      <c r="AC22" s="32">
        <v>42266</v>
      </c>
      <c r="AD22" s="9" t="s">
        <v>30</v>
      </c>
      <c r="AE22" s="9">
        <v>23.7</v>
      </c>
      <c r="AF22" s="19">
        <f t="shared" si="6"/>
        <v>5.2249494E-2</v>
      </c>
      <c r="AG22" s="32">
        <v>42644</v>
      </c>
      <c r="AH22" s="9" t="s">
        <v>30</v>
      </c>
      <c r="AI22" s="9">
        <v>7.6</v>
      </c>
      <c r="AJ22" s="19">
        <f t="shared" si="7"/>
        <v>1.6755111999999999E-2</v>
      </c>
      <c r="AK22" s="32">
        <v>41964</v>
      </c>
      <c r="AL22" s="9" t="s">
        <v>30</v>
      </c>
      <c r="AM22" s="9">
        <v>38.6</v>
      </c>
      <c r="AN22" s="19">
        <f t="shared" si="8"/>
        <v>8.5098331999999999E-2</v>
      </c>
      <c r="AO22" s="32">
        <v>42707</v>
      </c>
      <c r="AP22" s="9" t="s">
        <v>30</v>
      </c>
      <c r="AQ22" s="9">
        <v>19</v>
      </c>
      <c r="AR22" s="19">
        <f t="shared" si="9"/>
        <v>4.1887779999999999E-2</v>
      </c>
    </row>
    <row r="23" spans="1:44" x14ac:dyDescent="0.25">
      <c r="A23" s="32">
        <v>42390</v>
      </c>
      <c r="B23" s="9" t="s">
        <v>30</v>
      </c>
      <c r="C23" s="9">
        <v>14.4</v>
      </c>
      <c r="D23" s="19">
        <f t="shared" si="10"/>
        <v>3.1746528000000003E-2</v>
      </c>
      <c r="E23" s="32">
        <v>42402</v>
      </c>
      <c r="F23" s="9" t="s">
        <v>30</v>
      </c>
      <c r="G23" s="9">
        <v>9.1</v>
      </c>
      <c r="H23" s="19">
        <f t="shared" si="0"/>
        <v>2.0062041999999999E-2</v>
      </c>
      <c r="I23" s="32">
        <v>42068</v>
      </c>
      <c r="J23" s="9" t="s">
        <v>31</v>
      </c>
      <c r="K23" s="9">
        <v>0.3</v>
      </c>
      <c r="L23" s="19">
        <f t="shared" si="1"/>
        <v>6.6138600000000003E-4</v>
      </c>
      <c r="M23" s="32">
        <v>42098</v>
      </c>
      <c r="N23" s="9" t="s">
        <v>31</v>
      </c>
      <c r="O23" s="9">
        <v>0.5</v>
      </c>
      <c r="P23" s="19">
        <f t="shared" si="2"/>
        <v>1.10231E-3</v>
      </c>
      <c r="Q23" s="32">
        <v>41788</v>
      </c>
      <c r="R23" s="9" t="s">
        <v>31</v>
      </c>
      <c r="S23" s="9">
        <v>0.8</v>
      </c>
      <c r="T23" s="19">
        <f t="shared" si="3"/>
        <v>1.7636960000000001E-3</v>
      </c>
      <c r="U23" s="32">
        <v>42525</v>
      </c>
      <c r="V23" s="9" t="s">
        <v>30</v>
      </c>
      <c r="W23" s="9">
        <v>22.4</v>
      </c>
      <c r="X23" s="19">
        <f t="shared" si="4"/>
        <v>4.9383487999999996E-2</v>
      </c>
      <c r="AC23" s="32">
        <v>42266</v>
      </c>
      <c r="AD23" s="9" t="s">
        <v>30</v>
      </c>
      <c r="AE23" s="9">
        <v>80.099999999999994</v>
      </c>
      <c r="AF23" s="19">
        <f t="shared" si="6"/>
        <v>0.17659006199999999</v>
      </c>
      <c r="AG23" s="32">
        <v>42644</v>
      </c>
      <c r="AH23" s="9" t="s">
        <v>30</v>
      </c>
      <c r="AI23" s="9">
        <v>28.8</v>
      </c>
      <c r="AJ23" s="19">
        <f t="shared" si="7"/>
        <v>6.3493056000000006E-2</v>
      </c>
      <c r="AK23" s="32">
        <v>42676</v>
      </c>
      <c r="AL23" s="9" t="s">
        <v>30</v>
      </c>
      <c r="AM23" s="9">
        <v>13.7</v>
      </c>
      <c r="AN23" s="19">
        <f t="shared" si="8"/>
        <v>3.0203293999999999E-2</v>
      </c>
      <c r="AO23" s="32">
        <v>42707</v>
      </c>
      <c r="AP23" s="9" t="s">
        <v>30</v>
      </c>
      <c r="AQ23" s="9">
        <v>7.9</v>
      </c>
      <c r="AR23" s="19">
        <f t="shared" si="9"/>
        <v>1.7416498000000002E-2</v>
      </c>
    </row>
    <row r="24" spans="1:44" x14ac:dyDescent="0.25">
      <c r="A24" s="32">
        <v>42390</v>
      </c>
      <c r="B24" s="9" t="s">
        <v>30</v>
      </c>
      <c r="C24" s="9">
        <v>10.9</v>
      </c>
      <c r="D24" s="19">
        <f t="shared" si="10"/>
        <v>2.4030358000000002E-2</v>
      </c>
      <c r="E24" s="32">
        <v>42403</v>
      </c>
      <c r="F24" s="9" t="s">
        <v>30</v>
      </c>
      <c r="G24" s="9">
        <v>6</v>
      </c>
      <c r="H24" s="19">
        <f t="shared" si="0"/>
        <v>1.322772E-2</v>
      </c>
      <c r="I24" s="32">
        <v>42068</v>
      </c>
      <c r="J24" s="9" t="s">
        <v>31</v>
      </c>
      <c r="K24" s="9">
        <v>0.4</v>
      </c>
      <c r="L24" s="19">
        <f t="shared" si="1"/>
        <v>8.8184800000000007E-4</v>
      </c>
      <c r="M24" s="32">
        <v>42098</v>
      </c>
      <c r="N24" s="9" t="s">
        <v>31</v>
      </c>
      <c r="O24" s="9">
        <v>0.6</v>
      </c>
      <c r="P24" s="19">
        <f t="shared" si="2"/>
        <v>1.3227720000000001E-3</v>
      </c>
      <c r="Q24" s="32">
        <v>41788</v>
      </c>
      <c r="R24" s="9" t="s">
        <v>31</v>
      </c>
      <c r="S24" s="9">
        <v>0.6</v>
      </c>
      <c r="T24" s="19">
        <f t="shared" si="3"/>
        <v>1.3227720000000001E-3</v>
      </c>
      <c r="U24" s="32">
        <v>42525</v>
      </c>
      <c r="V24" s="9" t="s">
        <v>30</v>
      </c>
      <c r="W24" s="9">
        <v>4.5999999999999996</v>
      </c>
      <c r="X24" s="19">
        <f t="shared" si="4"/>
        <v>1.0141252E-2</v>
      </c>
      <c r="AC24" s="32">
        <v>42268</v>
      </c>
      <c r="AD24" s="9" t="s">
        <v>30</v>
      </c>
      <c r="AE24" s="9">
        <v>9.6999999999999993</v>
      </c>
      <c r="AF24" s="19">
        <f t="shared" si="6"/>
        <v>2.1384813999999999E-2</v>
      </c>
      <c r="AG24" s="32">
        <v>42644</v>
      </c>
      <c r="AH24" s="9" t="s">
        <v>30</v>
      </c>
      <c r="AI24" s="9">
        <v>29.4</v>
      </c>
      <c r="AJ24" s="19">
        <f t="shared" si="7"/>
        <v>6.4815827999999992E-2</v>
      </c>
      <c r="AK24" s="32">
        <v>42676</v>
      </c>
      <c r="AL24" s="9" t="s">
        <v>30</v>
      </c>
      <c r="AM24" s="9">
        <v>16.399999999999999</v>
      </c>
      <c r="AN24" s="19">
        <f t="shared" si="8"/>
        <v>3.6155767999999998E-2</v>
      </c>
      <c r="AO24" s="32">
        <v>42707</v>
      </c>
      <c r="AP24" s="9" t="s">
        <v>30</v>
      </c>
      <c r="AQ24" s="9">
        <v>9.5</v>
      </c>
      <c r="AR24" s="19">
        <f t="shared" si="9"/>
        <v>2.094389E-2</v>
      </c>
    </row>
    <row r="25" spans="1:44" x14ac:dyDescent="0.25">
      <c r="A25" s="32">
        <v>42392</v>
      </c>
      <c r="B25" s="9" t="s">
        <v>30</v>
      </c>
      <c r="C25" s="9">
        <v>20.8</v>
      </c>
      <c r="D25" s="19">
        <f t="shared" si="10"/>
        <v>4.5856095999999999E-2</v>
      </c>
      <c r="E25" s="32">
        <v>42403</v>
      </c>
      <c r="F25" s="9" t="s">
        <v>30</v>
      </c>
      <c r="G25" s="9">
        <v>25.2</v>
      </c>
      <c r="H25" s="19">
        <f t="shared" si="0"/>
        <v>5.5556424E-2</v>
      </c>
      <c r="I25" s="32">
        <v>42068</v>
      </c>
      <c r="J25" s="9" t="s">
        <v>31</v>
      </c>
      <c r="K25" s="9">
        <v>0.2</v>
      </c>
      <c r="L25" s="19">
        <f t="shared" si="1"/>
        <v>4.4092400000000004E-4</v>
      </c>
      <c r="M25" s="32">
        <v>42098</v>
      </c>
      <c r="N25" s="9" t="s">
        <v>30</v>
      </c>
      <c r="O25" s="9">
        <v>30.2</v>
      </c>
      <c r="P25" s="19">
        <f t="shared" si="2"/>
        <v>6.6579524000000001E-2</v>
      </c>
      <c r="Q25" s="32">
        <v>41789</v>
      </c>
      <c r="R25" s="9" t="s">
        <v>31</v>
      </c>
      <c r="S25" s="9">
        <v>1.5</v>
      </c>
      <c r="T25" s="19">
        <f t="shared" si="3"/>
        <v>3.30693E-3</v>
      </c>
      <c r="U25" s="32">
        <v>42525</v>
      </c>
      <c r="V25" s="9" t="s">
        <v>31</v>
      </c>
      <c r="W25" s="9">
        <v>1.7</v>
      </c>
      <c r="X25" s="19">
        <f t="shared" si="4"/>
        <v>3.7478540000000001E-3</v>
      </c>
      <c r="AC25" s="32">
        <v>42268</v>
      </c>
      <c r="AD25" s="9" t="s">
        <v>30</v>
      </c>
      <c r="AE25" s="9">
        <v>26.7</v>
      </c>
      <c r="AF25" s="19">
        <f t="shared" si="6"/>
        <v>5.8863354E-2</v>
      </c>
      <c r="AG25" s="32">
        <v>42644</v>
      </c>
      <c r="AH25" s="9" t="s">
        <v>30</v>
      </c>
      <c r="AI25" s="9">
        <v>31.2</v>
      </c>
      <c r="AJ25" s="19">
        <f t="shared" si="7"/>
        <v>6.8784144000000005E-2</v>
      </c>
      <c r="AK25" s="32">
        <v>42676</v>
      </c>
      <c r="AL25" s="9" t="s">
        <v>30</v>
      </c>
      <c r="AM25" s="9">
        <v>19.8</v>
      </c>
      <c r="AN25" s="19">
        <f t="shared" si="8"/>
        <v>4.3651476000000002E-2</v>
      </c>
      <c r="AO25" s="32">
        <v>42709</v>
      </c>
      <c r="AP25" s="9" t="s">
        <v>30</v>
      </c>
      <c r="AQ25" s="9">
        <v>15.3</v>
      </c>
      <c r="AR25" s="19">
        <f t="shared" si="9"/>
        <v>3.3730686000000003E-2</v>
      </c>
    </row>
    <row r="26" spans="1:44" x14ac:dyDescent="0.25">
      <c r="A26" s="32">
        <v>42392</v>
      </c>
      <c r="B26" s="9" t="s">
        <v>30</v>
      </c>
      <c r="C26" s="9">
        <v>9.5</v>
      </c>
      <c r="D26" s="19">
        <f t="shared" si="10"/>
        <v>2.094389E-2</v>
      </c>
      <c r="E26" s="32">
        <v>42403</v>
      </c>
      <c r="F26" s="9" t="s">
        <v>31</v>
      </c>
      <c r="G26" s="9">
        <v>0.3</v>
      </c>
      <c r="H26" s="19">
        <f t="shared" si="0"/>
        <v>6.6138600000000003E-4</v>
      </c>
      <c r="I26" s="32">
        <v>42072</v>
      </c>
      <c r="J26" s="9" t="s">
        <v>30</v>
      </c>
      <c r="K26" s="9">
        <v>27.9</v>
      </c>
      <c r="L26" s="19">
        <f t="shared" si="1"/>
        <v>6.1508897999999999E-2</v>
      </c>
      <c r="M26" s="32">
        <v>42098</v>
      </c>
      <c r="N26" s="9" t="s">
        <v>30</v>
      </c>
      <c r="O26" s="9">
        <v>47</v>
      </c>
      <c r="P26" s="19">
        <f t="shared" si="2"/>
        <v>0.10361714</v>
      </c>
      <c r="Q26" s="32">
        <v>41789</v>
      </c>
      <c r="R26" s="9" t="s">
        <v>31</v>
      </c>
      <c r="S26" s="9">
        <v>2</v>
      </c>
      <c r="T26" s="19">
        <f t="shared" si="3"/>
        <v>4.40924E-3</v>
      </c>
      <c r="U26" s="32">
        <v>42525</v>
      </c>
      <c r="V26" s="9" t="s">
        <v>30</v>
      </c>
      <c r="W26" s="9">
        <v>6.8</v>
      </c>
      <c r="X26" s="19">
        <f t="shared" si="4"/>
        <v>1.4991416E-2</v>
      </c>
      <c r="AC26" s="32">
        <v>42268</v>
      </c>
      <c r="AD26" s="9" t="s">
        <v>30</v>
      </c>
      <c r="AE26" s="9">
        <v>21.5</v>
      </c>
      <c r="AF26" s="19">
        <f t="shared" si="6"/>
        <v>4.7399330000000003E-2</v>
      </c>
      <c r="AG26" s="32">
        <v>42644</v>
      </c>
      <c r="AH26" s="9" t="s">
        <v>30</v>
      </c>
      <c r="AI26" s="9">
        <v>10.199999999999999</v>
      </c>
      <c r="AJ26" s="19">
        <f t="shared" si="7"/>
        <v>2.2487123999999997E-2</v>
      </c>
      <c r="AK26" s="32">
        <v>42676</v>
      </c>
      <c r="AL26" s="9" t="s">
        <v>30</v>
      </c>
      <c r="AM26" s="9">
        <v>17.399999999999999</v>
      </c>
      <c r="AN26" s="19">
        <f t="shared" si="8"/>
        <v>3.8360387999999995E-2</v>
      </c>
      <c r="AO26" s="32">
        <v>42709</v>
      </c>
      <c r="AP26" s="9" t="s">
        <v>30</v>
      </c>
      <c r="AQ26" s="9">
        <v>12.4</v>
      </c>
      <c r="AR26" s="19">
        <f t="shared" si="9"/>
        <v>2.7337288000000001E-2</v>
      </c>
    </row>
    <row r="27" spans="1:44" x14ac:dyDescent="0.25">
      <c r="A27" s="32">
        <v>42392</v>
      </c>
      <c r="B27" s="9" t="s">
        <v>30</v>
      </c>
      <c r="C27" s="9">
        <v>7.9</v>
      </c>
      <c r="D27" s="19">
        <f t="shared" si="10"/>
        <v>1.7416498000000002E-2</v>
      </c>
      <c r="E27" s="32">
        <v>42404</v>
      </c>
      <c r="F27" s="9" t="s">
        <v>30</v>
      </c>
      <c r="G27" s="9">
        <v>7.2</v>
      </c>
      <c r="H27" s="19">
        <f t="shared" si="0"/>
        <v>1.5873264000000002E-2</v>
      </c>
      <c r="I27" s="32">
        <v>42072</v>
      </c>
      <c r="J27" s="9" t="s">
        <v>30</v>
      </c>
      <c r="K27" s="9">
        <v>28.8</v>
      </c>
      <c r="L27" s="19">
        <f t="shared" si="1"/>
        <v>6.3493056000000006E-2</v>
      </c>
      <c r="M27" s="32">
        <v>42100</v>
      </c>
      <c r="N27" s="9" t="s">
        <v>30</v>
      </c>
      <c r="O27" s="9">
        <v>7.4</v>
      </c>
      <c r="P27" s="19">
        <f t="shared" si="2"/>
        <v>1.6314188E-2</v>
      </c>
      <c r="Q27" s="32">
        <v>41789</v>
      </c>
      <c r="R27" s="9" t="s">
        <v>31</v>
      </c>
      <c r="S27" s="9">
        <v>0.4</v>
      </c>
      <c r="T27" s="19">
        <f t="shared" si="3"/>
        <v>8.8184800000000007E-4</v>
      </c>
      <c r="U27" s="32">
        <v>42525</v>
      </c>
      <c r="V27" s="9" t="s">
        <v>30</v>
      </c>
      <c r="W27" s="9">
        <v>11.7</v>
      </c>
      <c r="X27" s="19">
        <f t="shared" si="4"/>
        <v>2.5794054E-2</v>
      </c>
      <c r="AC27" s="32">
        <v>42268</v>
      </c>
      <c r="AD27" s="9" t="s">
        <v>30</v>
      </c>
      <c r="AE27" s="9">
        <v>24.3</v>
      </c>
      <c r="AF27" s="19">
        <f t="shared" si="6"/>
        <v>5.3572266E-2</v>
      </c>
      <c r="AG27" s="32">
        <v>42644</v>
      </c>
      <c r="AH27" s="9" t="s">
        <v>30</v>
      </c>
      <c r="AI27" s="9">
        <v>25.6</v>
      </c>
      <c r="AJ27" s="19">
        <f t="shared" si="7"/>
        <v>5.6438272000000005E-2</v>
      </c>
      <c r="AK27" s="32">
        <v>42676</v>
      </c>
      <c r="AL27" s="9" t="s">
        <v>30</v>
      </c>
      <c r="AM27" s="9">
        <v>47.8</v>
      </c>
      <c r="AN27" s="19">
        <f t="shared" si="8"/>
        <v>0.10538083599999999</v>
      </c>
      <c r="AO27" s="32">
        <v>42714</v>
      </c>
      <c r="AP27" s="9" t="s">
        <v>30</v>
      </c>
      <c r="AQ27" s="9">
        <v>21.1</v>
      </c>
      <c r="AR27" s="19">
        <f t="shared" si="9"/>
        <v>4.6517482000000006E-2</v>
      </c>
    </row>
    <row r="28" spans="1:44" x14ac:dyDescent="0.25">
      <c r="A28" s="32">
        <v>42392</v>
      </c>
      <c r="B28" s="9" t="s">
        <v>30</v>
      </c>
      <c r="C28" s="9">
        <v>27.1</v>
      </c>
      <c r="D28" s="19">
        <f t="shared" si="10"/>
        <v>5.9745202000000004E-2</v>
      </c>
      <c r="E28" s="32">
        <v>42404</v>
      </c>
      <c r="F28" s="9" t="s">
        <v>30</v>
      </c>
      <c r="G28" s="9">
        <v>13.9</v>
      </c>
      <c r="H28" s="19">
        <f t="shared" si="0"/>
        <v>3.0644218000000001E-2</v>
      </c>
      <c r="I28" s="32">
        <v>42072</v>
      </c>
      <c r="J28" s="9" t="s">
        <v>31</v>
      </c>
      <c r="K28" s="9">
        <v>0.4</v>
      </c>
      <c r="L28" s="19">
        <f t="shared" si="1"/>
        <v>8.8184800000000007E-4</v>
      </c>
      <c r="M28" s="32">
        <v>42100</v>
      </c>
      <c r="N28" s="9" t="s">
        <v>31</v>
      </c>
      <c r="O28" s="9">
        <v>0.3</v>
      </c>
      <c r="P28" s="19">
        <f t="shared" si="2"/>
        <v>6.6138600000000003E-4</v>
      </c>
      <c r="Q28" s="32">
        <v>41789</v>
      </c>
      <c r="R28" s="9" t="s">
        <v>30</v>
      </c>
      <c r="S28" s="9">
        <v>16.7</v>
      </c>
      <c r="T28" s="19">
        <f t="shared" si="3"/>
        <v>3.6817153999999998E-2</v>
      </c>
      <c r="U28" s="32">
        <v>42525</v>
      </c>
      <c r="V28" s="9" t="s">
        <v>30</v>
      </c>
      <c r="W28" s="9">
        <v>6.8</v>
      </c>
      <c r="X28" s="19">
        <f t="shared" ref="X28:X91" si="11">W28*0.00220462</f>
        <v>1.4991416E-2</v>
      </c>
      <c r="AC28" s="32">
        <v>42268</v>
      </c>
      <c r="AD28" s="9" t="s">
        <v>30</v>
      </c>
      <c r="AE28" s="9">
        <v>32</v>
      </c>
      <c r="AF28" s="19">
        <f t="shared" si="6"/>
        <v>7.0547840000000001E-2</v>
      </c>
      <c r="AG28" s="32">
        <v>42644</v>
      </c>
      <c r="AH28" s="9" t="s">
        <v>30</v>
      </c>
      <c r="AI28" s="9">
        <v>30.2</v>
      </c>
      <c r="AJ28" s="19">
        <f t="shared" si="7"/>
        <v>6.6579524000000001E-2</v>
      </c>
      <c r="AK28" s="32">
        <v>42676</v>
      </c>
      <c r="AL28" s="9" t="s">
        <v>30</v>
      </c>
      <c r="AM28" s="9">
        <v>31.8</v>
      </c>
      <c r="AN28" s="19">
        <f t="shared" si="8"/>
        <v>7.0106916000000005E-2</v>
      </c>
      <c r="AO28" s="32">
        <v>42714</v>
      </c>
      <c r="AP28" s="9" t="s">
        <v>30</v>
      </c>
      <c r="AQ28" s="9">
        <v>14.4</v>
      </c>
      <c r="AR28" s="19">
        <f t="shared" si="9"/>
        <v>3.1746528000000003E-2</v>
      </c>
    </row>
    <row r="29" spans="1:44" x14ac:dyDescent="0.25">
      <c r="A29" s="32">
        <v>42394</v>
      </c>
      <c r="B29" s="9" t="s">
        <v>30</v>
      </c>
      <c r="C29" s="9">
        <v>7.5</v>
      </c>
      <c r="D29" s="19">
        <f t="shared" si="10"/>
        <v>1.6534650000000001E-2</v>
      </c>
      <c r="E29" s="32">
        <v>42404</v>
      </c>
      <c r="F29" s="9" t="s">
        <v>30</v>
      </c>
      <c r="G29" s="9">
        <v>12.5</v>
      </c>
      <c r="H29" s="19">
        <f t="shared" si="0"/>
        <v>2.7557749999999999E-2</v>
      </c>
      <c r="I29" s="32">
        <v>42072</v>
      </c>
      <c r="J29" s="9" t="s">
        <v>31</v>
      </c>
      <c r="K29" s="9">
        <v>0.4</v>
      </c>
      <c r="L29" s="19">
        <f t="shared" si="1"/>
        <v>8.8184800000000007E-4</v>
      </c>
      <c r="M29" s="32">
        <v>42100</v>
      </c>
      <c r="N29" s="9" t="s">
        <v>31</v>
      </c>
      <c r="O29" s="9">
        <v>0.3</v>
      </c>
      <c r="P29" s="19">
        <f t="shared" si="2"/>
        <v>6.6138600000000003E-4</v>
      </c>
      <c r="Q29" s="32">
        <v>41789</v>
      </c>
      <c r="R29" s="9" t="s">
        <v>31</v>
      </c>
      <c r="S29" s="9">
        <v>0.4</v>
      </c>
      <c r="T29" s="19">
        <f t="shared" si="3"/>
        <v>8.8184800000000007E-4</v>
      </c>
      <c r="U29" s="32">
        <v>42525</v>
      </c>
      <c r="V29" s="9" t="s">
        <v>30</v>
      </c>
      <c r="W29" s="9">
        <v>14.3</v>
      </c>
      <c r="X29" s="19">
        <f t="shared" si="11"/>
        <v>3.1526065999999998E-2</v>
      </c>
      <c r="AC29" s="32">
        <v>42269</v>
      </c>
      <c r="AD29" s="9" t="s">
        <v>30</v>
      </c>
      <c r="AE29" s="9">
        <v>7.8</v>
      </c>
      <c r="AF29" s="19">
        <f t="shared" si="6"/>
        <v>1.7196036000000001E-2</v>
      </c>
      <c r="AG29" s="32">
        <v>42644</v>
      </c>
      <c r="AH29" s="9" t="s">
        <v>30</v>
      </c>
      <c r="AI29" s="9">
        <v>111.5</v>
      </c>
      <c r="AJ29" s="19">
        <f t="shared" si="7"/>
        <v>0.24581512999999999</v>
      </c>
      <c r="AK29" s="32">
        <v>42676</v>
      </c>
      <c r="AL29" s="9" t="s">
        <v>30</v>
      </c>
      <c r="AM29" s="9">
        <v>12.8</v>
      </c>
      <c r="AN29" s="19">
        <f t="shared" si="8"/>
        <v>2.8219136000000002E-2</v>
      </c>
      <c r="AO29" s="32">
        <v>42716</v>
      </c>
      <c r="AP29" s="9" t="s">
        <v>30</v>
      </c>
      <c r="AQ29" s="9">
        <v>19</v>
      </c>
      <c r="AR29" s="19">
        <f t="shared" si="9"/>
        <v>4.1887779999999999E-2</v>
      </c>
    </row>
    <row r="30" spans="1:44" x14ac:dyDescent="0.25">
      <c r="A30" s="32">
        <v>42394</v>
      </c>
      <c r="B30" s="9" t="s">
        <v>30</v>
      </c>
      <c r="C30" s="9">
        <v>6.8</v>
      </c>
      <c r="D30" s="19">
        <f t="shared" si="10"/>
        <v>1.4991416E-2</v>
      </c>
      <c r="E30" s="32">
        <v>42404</v>
      </c>
      <c r="F30" s="9" t="s">
        <v>30</v>
      </c>
      <c r="G30" s="9">
        <v>14.6</v>
      </c>
      <c r="H30" s="19">
        <f t="shared" si="0"/>
        <v>3.2187451999999998E-2</v>
      </c>
      <c r="I30" s="32">
        <v>42072</v>
      </c>
      <c r="J30" s="9" t="s">
        <v>31</v>
      </c>
      <c r="K30" s="9">
        <v>0.3</v>
      </c>
      <c r="L30" s="19">
        <f t="shared" si="1"/>
        <v>6.6138600000000003E-4</v>
      </c>
      <c r="M30" s="32">
        <v>42100</v>
      </c>
      <c r="N30" s="9" t="s">
        <v>31</v>
      </c>
      <c r="O30" s="9">
        <v>1</v>
      </c>
      <c r="P30" s="19">
        <f t="shared" si="2"/>
        <v>2.20462E-3</v>
      </c>
      <c r="Q30" s="32">
        <v>42126</v>
      </c>
      <c r="R30" s="9" t="s">
        <v>31</v>
      </c>
      <c r="S30" s="9">
        <v>0.5</v>
      </c>
      <c r="T30" s="19">
        <f t="shared" si="3"/>
        <v>1.10231E-3</v>
      </c>
      <c r="U30" s="32">
        <v>42532</v>
      </c>
      <c r="V30" s="9" t="s">
        <v>31</v>
      </c>
      <c r="W30" s="9">
        <v>1.6</v>
      </c>
      <c r="X30" s="19">
        <f t="shared" si="11"/>
        <v>3.5273920000000003E-3</v>
      </c>
      <c r="AC30" s="32">
        <v>42270</v>
      </c>
      <c r="AD30" s="9" t="s">
        <v>30</v>
      </c>
      <c r="AE30" s="9">
        <v>6.6</v>
      </c>
      <c r="AF30" s="19">
        <f t="shared" si="6"/>
        <v>1.4550492E-2</v>
      </c>
      <c r="AG30" s="32">
        <v>42644</v>
      </c>
      <c r="AH30" s="9" t="s">
        <v>30</v>
      </c>
      <c r="AI30" s="9">
        <v>21.2</v>
      </c>
      <c r="AJ30" s="19">
        <f t="shared" si="7"/>
        <v>4.6737943999999997E-2</v>
      </c>
      <c r="AK30" s="32">
        <v>42676</v>
      </c>
      <c r="AL30" s="9" t="s">
        <v>30</v>
      </c>
      <c r="AM30" s="9">
        <v>12.9</v>
      </c>
      <c r="AN30" s="19">
        <f t="shared" si="8"/>
        <v>2.8439598E-2</v>
      </c>
      <c r="AO30" s="32">
        <v>42716</v>
      </c>
      <c r="AP30" s="9" t="s">
        <v>30</v>
      </c>
      <c r="AQ30" s="9">
        <v>23.5</v>
      </c>
      <c r="AR30" s="19">
        <f t="shared" si="9"/>
        <v>5.1808569999999998E-2</v>
      </c>
    </row>
    <row r="31" spans="1:44" x14ac:dyDescent="0.25">
      <c r="A31" s="32">
        <v>42394</v>
      </c>
      <c r="B31" s="9" t="s">
        <v>30</v>
      </c>
      <c r="C31" s="9">
        <v>10.3</v>
      </c>
      <c r="D31" s="19">
        <f t="shared" si="10"/>
        <v>2.2707586000000002E-2</v>
      </c>
      <c r="E31" s="32">
        <v>42406</v>
      </c>
      <c r="F31" s="9" t="s">
        <v>31</v>
      </c>
      <c r="G31" s="9">
        <v>0.2</v>
      </c>
      <c r="H31" s="19">
        <f t="shared" si="0"/>
        <v>4.4092400000000004E-4</v>
      </c>
      <c r="I31" s="32">
        <v>42072</v>
      </c>
      <c r="J31" s="9" t="s">
        <v>31</v>
      </c>
      <c r="K31" s="9">
        <v>0.6</v>
      </c>
      <c r="L31" s="19">
        <f t="shared" si="1"/>
        <v>1.3227720000000001E-3</v>
      </c>
      <c r="M31" s="32">
        <v>42100</v>
      </c>
      <c r="N31" s="9" t="s">
        <v>31</v>
      </c>
      <c r="O31" s="9">
        <v>0.3</v>
      </c>
      <c r="P31" s="19">
        <f t="shared" si="2"/>
        <v>6.6138600000000003E-4</v>
      </c>
      <c r="Q31" s="32">
        <v>42126</v>
      </c>
      <c r="R31" s="9" t="s">
        <v>31</v>
      </c>
      <c r="S31" s="9">
        <v>0.3</v>
      </c>
      <c r="T31" s="19">
        <f t="shared" si="3"/>
        <v>6.6138600000000003E-4</v>
      </c>
      <c r="U31" s="32">
        <v>42532</v>
      </c>
      <c r="V31" s="9" t="s">
        <v>30</v>
      </c>
      <c r="W31" s="9">
        <v>3</v>
      </c>
      <c r="X31" s="19">
        <f t="shared" si="11"/>
        <v>6.6138600000000001E-3</v>
      </c>
      <c r="AC31" s="32">
        <v>42276</v>
      </c>
      <c r="AD31" s="9" t="s">
        <v>30</v>
      </c>
      <c r="AE31" s="9">
        <v>7.9</v>
      </c>
      <c r="AF31" s="19">
        <f t="shared" si="6"/>
        <v>1.7416498000000002E-2</v>
      </c>
      <c r="AG31" s="32">
        <v>42644</v>
      </c>
      <c r="AH31" s="9" t="s">
        <v>30</v>
      </c>
      <c r="AI31" s="9">
        <v>9.8000000000000007</v>
      </c>
      <c r="AJ31" s="19">
        <f t="shared" si="7"/>
        <v>2.1605276000000003E-2</v>
      </c>
      <c r="AK31" s="32">
        <v>42676</v>
      </c>
      <c r="AL31" s="9" t="s">
        <v>30</v>
      </c>
      <c r="AM31" s="9">
        <v>8.8000000000000007</v>
      </c>
      <c r="AN31" s="19">
        <f t="shared" si="8"/>
        <v>1.9400656000000002E-2</v>
      </c>
      <c r="AO31" s="32">
        <v>42716</v>
      </c>
      <c r="AP31" s="9" t="s">
        <v>30</v>
      </c>
      <c r="AQ31" s="9">
        <v>18.600000000000001</v>
      </c>
      <c r="AR31" s="19">
        <f t="shared" si="9"/>
        <v>4.1005932000000002E-2</v>
      </c>
    </row>
    <row r="32" spans="1:44" x14ac:dyDescent="0.25">
      <c r="A32" s="32">
        <v>42394</v>
      </c>
      <c r="B32" s="9" t="s">
        <v>30</v>
      </c>
      <c r="C32" s="9">
        <v>9.6999999999999993</v>
      </c>
      <c r="D32" s="19">
        <f t="shared" si="10"/>
        <v>2.1384813999999999E-2</v>
      </c>
      <c r="E32" s="32">
        <v>42406</v>
      </c>
      <c r="F32" s="9" t="s">
        <v>31</v>
      </c>
      <c r="G32" s="9">
        <v>0.2</v>
      </c>
      <c r="H32" s="19">
        <f t="shared" si="0"/>
        <v>4.4092400000000004E-4</v>
      </c>
      <c r="I32" s="32">
        <v>42072</v>
      </c>
      <c r="J32" s="9" t="s">
        <v>31</v>
      </c>
      <c r="K32" s="9">
        <v>0.3</v>
      </c>
      <c r="L32" s="19">
        <f t="shared" si="1"/>
        <v>6.6138600000000003E-4</v>
      </c>
      <c r="M32" s="32">
        <v>42100</v>
      </c>
      <c r="N32" s="9" t="s">
        <v>31</v>
      </c>
      <c r="O32" s="9">
        <v>0.3</v>
      </c>
      <c r="P32" s="19">
        <f t="shared" si="2"/>
        <v>6.6138600000000003E-4</v>
      </c>
      <c r="Q32" s="32">
        <v>42126</v>
      </c>
      <c r="R32" s="9" t="s">
        <v>31</v>
      </c>
      <c r="S32" s="9">
        <v>0.5</v>
      </c>
      <c r="T32" s="19">
        <f t="shared" si="3"/>
        <v>1.10231E-3</v>
      </c>
      <c r="U32" s="32">
        <v>42534</v>
      </c>
      <c r="V32" s="9" t="s">
        <v>30</v>
      </c>
      <c r="W32" s="9">
        <v>30.5</v>
      </c>
      <c r="X32" s="19">
        <f t="shared" si="11"/>
        <v>6.7240910000000001E-2</v>
      </c>
      <c r="AC32" s="32">
        <v>42277</v>
      </c>
      <c r="AD32" s="9" t="s">
        <v>30</v>
      </c>
      <c r="AE32" s="9">
        <v>8.6</v>
      </c>
      <c r="AF32" s="19">
        <f t="shared" si="6"/>
        <v>1.8959732E-2</v>
      </c>
      <c r="AG32" s="32">
        <v>42644</v>
      </c>
      <c r="AH32" s="9" t="s">
        <v>30</v>
      </c>
      <c r="AI32" s="9">
        <v>34.5</v>
      </c>
      <c r="AJ32" s="19">
        <f t="shared" ref="AJ32:AJ95" si="12">AI32*0.00220462</f>
        <v>7.6059390000000004E-2</v>
      </c>
      <c r="AK32" s="32">
        <v>42676</v>
      </c>
      <c r="AL32" s="9" t="s">
        <v>30</v>
      </c>
      <c r="AM32" s="9">
        <v>15.2</v>
      </c>
      <c r="AN32" s="19">
        <f t="shared" si="8"/>
        <v>3.3510223999999998E-2</v>
      </c>
      <c r="AO32" s="32">
        <v>42717</v>
      </c>
      <c r="AP32" s="9" t="s">
        <v>30</v>
      </c>
      <c r="AQ32" s="9">
        <v>15.4</v>
      </c>
      <c r="AR32" s="19">
        <f t="shared" si="9"/>
        <v>3.3951148E-2</v>
      </c>
    </row>
    <row r="33" spans="1:44" x14ac:dyDescent="0.25">
      <c r="A33" s="32">
        <v>42395</v>
      </c>
      <c r="B33" s="9" t="s">
        <v>30</v>
      </c>
      <c r="C33" s="9">
        <v>24.9</v>
      </c>
      <c r="D33" s="19">
        <f t="shared" si="10"/>
        <v>5.4895038E-2</v>
      </c>
      <c r="E33" s="32">
        <v>42406</v>
      </c>
      <c r="F33" s="9" t="s">
        <v>30</v>
      </c>
      <c r="G33" s="9">
        <v>9.1999999999999993</v>
      </c>
      <c r="H33" s="19">
        <f t="shared" si="0"/>
        <v>2.0282504E-2</v>
      </c>
      <c r="I33" s="32">
        <v>42074</v>
      </c>
      <c r="J33" s="9" t="s">
        <v>31</v>
      </c>
      <c r="K33" s="9">
        <v>0.1</v>
      </c>
      <c r="L33" s="19">
        <f t="shared" si="1"/>
        <v>2.2046200000000002E-4</v>
      </c>
      <c r="M33" s="32">
        <v>42101</v>
      </c>
      <c r="N33" s="9" t="s">
        <v>31</v>
      </c>
      <c r="O33" s="9">
        <v>0.3</v>
      </c>
      <c r="P33" s="19">
        <f t="shared" si="2"/>
        <v>6.6138600000000003E-4</v>
      </c>
      <c r="Q33" s="32">
        <v>42126</v>
      </c>
      <c r="R33" s="9" t="s">
        <v>31</v>
      </c>
      <c r="S33" s="9">
        <v>0.5</v>
      </c>
      <c r="T33" s="19">
        <f t="shared" si="3"/>
        <v>1.10231E-3</v>
      </c>
      <c r="U33" s="32">
        <v>42534</v>
      </c>
      <c r="V33" s="9" t="s">
        <v>30</v>
      </c>
      <c r="W33" s="9">
        <v>11.2</v>
      </c>
      <c r="X33" s="19">
        <f t="shared" si="11"/>
        <v>2.4691743999999998E-2</v>
      </c>
      <c r="AC33" s="32">
        <v>42277</v>
      </c>
      <c r="AD33" s="9" t="s">
        <v>30</v>
      </c>
      <c r="AE33" s="9">
        <v>7.6</v>
      </c>
      <c r="AF33" s="19">
        <f t="shared" si="6"/>
        <v>1.6755111999999999E-2</v>
      </c>
      <c r="AG33" s="32">
        <v>42644</v>
      </c>
      <c r="AH33" s="9" t="s">
        <v>30</v>
      </c>
      <c r="AI33" s="9">
        <v>30.4</v>
      </c>
      <c r="AJ33" s="19">
        <f t="shared" si="12"/>
        <v>6.7020447999999996E-2</v>
      </c>
      <c r="AK33" s="32">
        <v>42676</v>
      </c>
      <c r="AL33" s="9" t="s">
        <v>30</v>
      </c>
      <c r="AM33" s="9">
        <v>16.899999999999999</v>
      </c>
      <c r="AN33" s="19">
        <f t="shared" si="8"/>
        <v>3.7258078E-2</v>
      </c>
      <c r="AO33" s="32">
        <v>42717</v>
      </c>
      <c r="AP33" s="9" t="s">
        <v>30</v>
      </c>
      <c r="AQ33" s="9">
        <v>7.1</v>
      </c>
      <c r="AR33" s="19">
        <f t="shared" si="9"/>
        <v>1.5652802E-2</v>
      </c>
    </row>
    <row r="34" spans="1:44" x14ac:dyDescent="0.25">
      <c r="A34" s="32">
        <v>42395</v>
      </c>
      <c r="B34" s="9" t="s">
        <v>30</v>
      </c>
      <c r="C34" s="9">
        <v>22.5</v>
      </c>
      <c r="D34" s="19">
        <f t="shared" si="10"/>
        <v>4.9603950000000001E-2</v>
      </c>
      <c r="E34" s="32">
        <v>42406</v>
      </c>
      <c r="F34" s="9" t="s">
        <v>30</v>
      </c>
      <c r="G34" s="9">
        <v>8</v>
      </c>
      <c r="H34" s="19">
        <f t="shared" si="0"/>
        <v>1.763696E-2</v>
      </c>
      <c r="I34" s="32">
        <v>42074</v>
      </c>
      <c r="J34" s="9" t="s">
        <v>31</v>
      </c>
      <c r="K34" s="9">
        <v>0.1</v>
      </c>
      <c r="L34" s="19">
        <f t="shared" si="1"/>
        <v>2.2046200000000002E-4</v>
      </c>
      <c r="M34" s="32">
        <v>42101</v>
      </c>
      <c r="N34" s="9" t="s">
        <v>31</v>
      </c>
      <c r="O34" s="9">
        <v>0.4</v>
      </c>
      <c r="P34" s="19">
        <f t="shared" si="2"/>
        <v>8.8184800000000007E-4</v>
      </c>
      <c r="Q34" s="32">
        <v>42126</v>
      </c>
      <c r="R34" s="9" t="s">
        <v>31</v>
      </c>
      <c r="S34" s="9">
        <v>0.5</v>
      </c>
      <c r="T34" s="19">
        <f t="shared" si="3"/>
        <v>1.10231E-3</v>
      </c>
      <c r="U34" s="32">
        <v>42534</v>
      </c>
      <c r="V34" s="9" t="s">
        <v>30</v>
      </c>
      <c r="W34" s="9">
        <v>5.2</v>
      </c>
      <c r="X34" s="19">
        <f t="shared" si="11"/>
        <v>1.1464024E-2</v>
      </c>
      <c r="AC34" s="32">
        <v>42277</v>
      </c>
      <c r="AD34" s="9" t="s">
        <v>30</v>
      </c>
      <c r="AE34" s="9">
        <v>12.8</v>
      </c>
      <c r="AF34" s="19">
        <f t="shared" si="6"/>
        <v>2.8219136000000002E-2</v>
      </c>
      <c r="AG34" s="32">
        <v>42644</v>
      </c>
      <c r="AH34" s="9" t="s">
        <v>30</v>
      </c>
      <c r="AI34" s="9">
        <v>32.1</v>
      </c>
      <c r="AJ34" s="19">
        <f t="shared" si="12"/>
        <v>7.0768302000000005E-2</v>
      </c>
      <c r="AK34" s="32">
        <v>42676</v>
      </c>
      <c r="AL34" s="9" t="s">
        <v>30</v>
      </c>
      <c r="AM34" s="9">
        <v>37.5</v>
      </c>
      <c r="AN34" s="19">
        <f t="shared" si="8"/>
        <v>8.2673250000000004E-2</v>
      </c>
      <c r="AO34" s="32">
        <v>42717</v>
      </c>
      <c r="AP34" s="9" t="s">
        <v>30</v>
      </c>
      <c r="AQ34" s="9">
        <v>14.1</v>
      </c>
      <c r="AR34" s="19">
        <f t="shared" si="9"/>
        <v>3.1085142E-2</v>
      </c>
    </row>
    <row r="35" spans="1:44" x14ac:dyDescent="0.25">
      <c r="A35" s="32">
        <v>42395</v>
      </c>
      <c r="B35" s="9" t="s">
        <v>30</v>
      </c>
      <c r="C35" s="9">
        <v>9.3000000000000007</v>
      </c>
      <c r="D35" s="19">
        <f t="shared" si="10"/>
        <v>2.0502966000000001E-2</v>
      </c>
      <c r="E35" s="32">
        <v>42412</v>
      </c>
      <c r="F35" s="9" t="s">
        <v>30</v>
      </c>
      <c r="G35" s="9">
        <v>17.899999999999999</v>
      </c>
      <c r="H35" s="19">
        <f t="shared" si="0"/>
        <v>3.9462697999999997E-2</v>
      </c>
      <c r="I35" s="32">
        <v>42074</v>
      </c>
      <c r="J35" s="9" t="s">
        <v>31</v>
      </c>
      <c r="K35" s="9">
        <v>0.5</v>
      </c>
      <c r="L35" s="19">
        <f t="shared" si="1"/>
        <v>1.10231E-3</v>
      </c>
      <c r="M35" s="32">
        <v>42101</v>
      </c>
      <c r="N35" s="9" t="s">
        <v>31</v>
      </c>
      <c r="O35" s="9">
        <v>0.4</v>
      </c>
      <c r="P35" s="19">
        <f t="shared" si="2"/>
        <v>8.8184800000000007E-4</v>
      </c>
      <c r="Q35" s="32">
        <v>42128</v>
      </c>
      <c r="R35" s="9" t="s">
        <v>30</v>
      </c>
      <c r="S35" s="9">
        <v>19.5</v>
      </c>
      <c r="T35" s="19">
        <f t="shared" si="3"/>
        <v>4.2990090000000002E-2</v>
      </c>
      <c r="U35" s="32">
        <v>42534</v>
      </c>
      <c r="V35" s="9" t="s">
        <v>30</v>
      </c>
      <c r="W35" s="9">
        <v>11.7</v>
      </c>
      <c r="X35" s="19">
        <f t="shared" si="11"/>
        <v>2.5794054E-2</v>
      </c>
      <c r="AC35" s="32">
        <v>41886</v>
      </c>
      <c r="AD35" s="9" t="s">
        <v>30</v>
      </c>
      <c r="AE35" s="9">
        <v>6.2</v>
      </c>
      <c r="AF35" s="19">
        <f t="shared" si="6"/>
        <v>1.3668644000000001E-2</v>
      </c>
      <c r="AG35" s="32">
        <v>42644</v>
      </c>
      <c r="AH35" s="9" t="s">
        <v>30</v>
      </c>
      <c r="AI35" s="9">
        <v>83.7</v>
      </c>
      <c r="AJ35" s="19">
        <f t="shared" si="12"/>
        <v>0.18452669400000002</v>
      </c>
      <c r="AK35" s="32">
        <v>42676</v>
      </c>
      <c r="AL35" s="9" t="s">
        <v>30</v>
      </c>
      <c r="AM35" s="9">
        <v>30.5</v>
      </c>
      <c r="AN35" s="19">
        <f t="shared" si="8"/>
        <v>6.7240910000000001E-2</v>
      </c>
      <c r="AO35" s="32">
        <v>42717</v>
      </c>
      <c r="AP35" s="9" t="s">
        <v>30</v>
      </c>
      <c r="AQ35" s="9">
        <v>19.100000000000001</v>
      </c>
      <c r="AR35" s="19">
        <f t="shared" si="9"/>
        <v>4.2108242000000004E-2</v>
      </c>
    </row>
    <row r="36" spans="1:44" x14ac:dyDescent="0.25">
      <c r="A36" s="32">
        <v>42395</v>
      </c>
      <c r="B36" s="9" t="s">
        <v>30</v>
      </c>
      <c r="C36" s="9">
        <v>20.9</v>
      </c>
      <c r="D36" s="19">
        <f t="shared" si="10"/>
        <v>4.6076557999999997E-2</v>
      </c>
      <c r="E36" s="32">
        <v>42412</v>
      </c>
      <c r="F36" s="9" t="s">
        <v>30</v>
      </c>
      <c r="G36" s="9">
        <v>25.8</v>
      </c>
      <c r="H36" s="19">
        <f t="shared" si="0"/>
        <v>5.6879196E-2</v>
      </c>
      <c r="I36" s="32">
        <v>42074</v>
      </c>
      <c r="J36" s="9" t="s">
        <v>31</v>
      </c>
      <c r="K36" s="9">
        <v>0.6</v>
      </c>
      <c r="L36" s="19">
        <f t="shared" si="1"/>
        <v>1.3227720000000001E-3</v>
      </c>
      <c r="M36" s="32">
        <v>42101</v>
      </c>
      <c r="N36" s="9" t="s">
        <v>31</v>
      </c>
      <c r="O36" s="9">
        <v>0.6</v>
      </c>
      <c r="P36" s="19">
        <f t="shared" si="2"/>
        <v>1.3227720000000001E-3</v>
      </c>
      <c r="Q36" s="32">
        <v>42128</v>
      </c>
      <c r="R36" s="9" t="s">
        <v>31</v>
      </c>
      <c r="S36" s="9">
        <v>0.3</v>
      </c>
      <c r="T36" s="19">
        <f t="shared" si="3"/>
        <v>6.6138600000000003E-4</v>
      </c>
      <c r="U36" s="32">
        <v>42536</v>
      </c>
      <c r="V36" s="9" t="s">
        <v>30</v>
      </c>
      <c r="W36" s="9">
        <v>2.6</v>
      </c>
      <c r="X36" s="19">
        <f t="shared" si="11"/>
        <v>5.7320119999999999E-3</v>
      </c>
      <c r="AC36" s="32">
        <v>41890</v>
      </c>
      <c r="AD36" s="9" t="s">
        <v>30</v>
      </c>
      <c r="AE36" s="9">
        <v>4.4000000000000004</v>
      </c>
      <c r="AF36" s="19">
        <f t="shared" si="6"/>
        <v>9.7003280000000011E-3</v>
      </c>
      <c r="AG36" s="32">
        <v>42644</v>
      </c>
      <c r="AH36" s="9" t="s">
        <v>30</v>
      </c>
      <c r="AI36" s="9">
        <v>24.8</v>
      </c>
      <c r="AJ36" s="19">
        <f t="shared" si="12"/>
        <v>5.4674576000000003E-2</v>
      </c>
      <c r="AK36" s="32">
        <v>42676</v>
      </c>
      <c r="AL36" s="9" t="s">
        <v>30</v>
      </c>
      <c r="AM36" s="9">
        <v>26.2</v>
      </c>
      <c r="AN36" s="19">
        <f t="shared" si="8"/>
        <v>5.7761043999999998E-2</v>
      </c>
      <c r="AO36" s="32">
        <v>42717</v>
      </c>
      <c r="AP36" s="9" t="s">
        <v>30</v>
      </c>
      <c r="AQ36" s="9">
        <v>7</v>
      </c>
      <c r="AR36" s="19">
        <f t="shared" si="9"/>
        <v>1.5432339999999999E-2</v>
      </c>
    </row>
    <row r="37" spans="1:44" x14ac:dyDescent="0.25">
      <c r="A37" s="32">
        <v>42395</v>
      </c>
      <c r="B37" s="9" t="s">
        <v>30</v>
      </c>
      <c r="C37" s="9">
        <v>17.399999999999999</v>
      </c>
      <c r="D37" s="19">
        <f t="shared" si="10"/>
        <v>3.8360387999999995E-2</v>
      </c>
      <c r="E37" s="32">
        <v>42412</v>
      </c>
      <c r="F37" s="9" t="s">
        <v>30</v>
      </c>
      <c r="G37" s="9">
        <v>32.6</v>
      </c>
      <c r="H37" s="19">
        <f t="shared" si="0"/>
        <v>7.1870612E-2</v>
      </c>
      <c r="I37" s="32">
        <v>42074</v>
      </c>
      <c r="J37" s="9" t="s">
        <v>31</v>
      </c>
      <c r="K37" s="9">
        <v>0.3</v>
      </c>
      <c r="L37" s="19">
        <f t="shared" ref="L37:L100" si="13">K37*0.00220462</f>
        <v>6.6138600000000003E-4</v>
      </c>
      <c r="M37" s="32">
        <v>42101</v>
      </c>
      <c r="N37" s="9" t="s">
        <v>31</v>
      </c>
      <c r="O37" s="9">
        <v>0.3</v>
      </c>
      <c r="P37" s="19">
        <f t="shared" si="2"/>
        <v>6.6138600000000003E-4</v>
      </c>
      <c r="Q37" s="32">
        <v>42128</v>
      </c>
      <c r="R37" s="9" t="s">
        <v>31</v>
      </c>
      <c r="S37" s="9">
        <v>0.3</v>
      </c>
      <c r="T37" s="19">
        <f t="shared" si="3"/>
        <v>6.6138600000000003E-4</v>
      </c>
      <c r="U37" s="32">
        <v>42536</v>
      </c>
      <c r="V37" s="9" t="s">
        <v>30</v>
      </c>
      <c r="W37" s="9">
        <v>3.2</v>
      </c>
      <c r="X37" s="19">
        <f t="shared" si="11"/>
        <v>7.0547840000000006E-3</v>
      </c>
      <c r="AC37" s="32">
        <v>41890</v>
      </c>
      <c r="AD37" s="9" t="s">
        <v>30</v>
      </c>
      <c r="AE37" s="9">
        <v>7.7</v>
      </c>
      <c r="AF37" s="19">
        <f t="shared" si="6"/>
        <v>1.6975574E-2</v>
      </c>
      <c r="AG37" s="32">
        <v>42644</v>
      </c>
      <c r="AH37" s="9" t="s">
        <v>30</v>
      </c>
      <c r="AI37" s="9">
        <v>95.1</v>
      </c>
      <c r="AJ37" s="19">
        <f t="shared" si="12"/>
        <v>0.20965936199999999</v>
      </c>
      <c r="AK37" s="32">
        <v>42676</v>
      </c>
      <c r="AL37" s="9" t="s">
        <v>30</v>
      </c>
      <c r="AM37" s="9">
        <v>17.5</v>
      </c>
      <c r="AN37" s="19">
        <f t="shared" si="8"/>
        <v>3.858085E-2</v>
      </c>
      <c r="AO37" s="32">
        <v>42717</v>
      </c>
      <c r="AP37" s="9" t="s">
        <v>30</v>
      </c>
      <c r="AQ37" s="9">
        <v>7.2</v>
      </c>
      <c r="AR37" s="19">
        <f t="shared" si="9"/>
        <v>1.5873264000000002E-2</v>
      </c>
    </row>
    <row r="38" spans="1:44" x14ac:dyDescent="0.25">
      <c r="A38" s="32">
        <v>42395</v>
      </c>
      <c r="B38" s="9" t="s">
        <v>30</v>
      </c>
      <c r="C38" s="9">
        <v>9.9</v>
      </c>
      <c r="D38" s="19">
        <f t="shared" si="10"/>
        <v>2.1825738000000001E-2</v>
      </c>
      <c r="E38" s="32">
        <v>42412</v>
      </c>
      <c r="F38" s="9" t="s">
        <v>30</v>
      </c>
      <c r="G38" s="9">
        <v>22.6</v>
      </c>
      <c r="H38" s="19">
        <f t="shared" si="0"/>
        <v>4.9824412000000005E-2</v>
      </c>
      <c r="I38" s="32">
        <v>42075</v>
      </c>
      <c r="J38" s="9" t="s">
        <v>31</v>
      </c>
      <c r="K38" s="9">
        <v>0.3</v>
      </c>
      <c r="L38" s="19">
        <f t="shared" si="13"/>
        <v>6.6138600000000003E-4</v>
      </c>
      <c r="M38" s="32">
        <v>42102</v>
      </c>
      <c r="N38" s="9" t="s">
        <v>31</v>
      </c>
      <c r="O38" s="9">
        <v>0.3</v>
      </c>
      <c r="P38" s="19">
        <f t="shared" si="2"/>
        <v>6.6138600000000003E-4</v>
      </c>
      <c r="Q38" s="32">
        <v>42128</v>
      </c>
      <c r="R38" s="9" t="s">
        <v>31</v>
      </c>
      <c r="S38" s="9">
        <v>0.6</v>
      </c>
      <c r="T38" s="19">
        <f t="shared" si="3"/>
        <v>1.3227720000000001E-3</v>
      </c>
      <c r="U38" s="32">
        <v>42536</v>
      </c>
      <c r="V38" s="9" t="s">
        <v>30</v>
      </c>
      <c r="W38" s="9">
        <v>14.1</v>
      </c>
      <c r="X38" s="19">
        <f t="shared" si="11"/>
        <v>3.1085142E-2</v>
      </c>
      <c r="AC38" s="32">
        <v>41890</v>
      </c>
      <c r="AD38" s="9" t="s">
        <v>30</v>
      </c>
      <c r="AE38" s="9">
        <v>31.1</v>
      </c>
      <c r="AF38" s="19">
        <f t="shared" si="6"/>
        <v>6.8563682000000001E-2</v>
      </c>
      <c r="AG38" s="32">
        <v>42644</v>
      </c>
      <c r="AH38" s="9" t="s">
        <v>30</v>
      </c>
      <c r="AI38" s="9">
        <v>14.5</v>
      </c>
      <c r="AJ38" s="19">
        <f t="shared" si="12"/>
        <v>3.1966990000000001E-2</v>
      </c>
      <c r="AK38" s="32">
        <v>42676</v>
      </c>
      <c r="AL38" s="9" t="s">
        <v>30</v>
      </c>
      <c r="AM38" s="9">
        <v>24.5</v>
      </c>
      <c r="AN38" s="19">
        <f t="shared" si="8"/>
        <v>5.4013190000000003E-2</v>
      </c>
      <c r="AO38" s="32">
        <v>42717</v>
      </c>
      <c r="AP38" s="9" t="s">
        <v>30</v>
      </c>
      <c r="AQ38" s="9">
        <v>7.9</v>
      </c>
      <c r="AR38" s="19">
        <f t="shared" si="9"/>
        <v>1.7416498000000002E-2</v>
      </c>
    </row>
    <row r="39" spans="1:44" x14ac:dyDescent="0.25">
      <c r="A39" s="32">
        <v>42395</v>
      </c>
      <c r="B39" s="9" t="s">
        <v>30</v>
      </c>
      <c r="C39" s="9">
        <v>24.3</v>
      </c>
      <c r="D39" s="19">
        <f t="shared" si="10"/>
        <v>5.3572266E-2</v>
      </c>
      <c r="E39" s="32">
        <v>42412</v>
      </c>
      <c r="F39" s="9" t="s">
        <v>30</v>
      </c>
      <c r="G39" s="9">
        <v>14.8</v>
      </c>
      <c r="H39" s="19">
        <f t="shared" si="0"/>
        <v>3.2628376000000001E-2</v>
      </c>
      <c r="I39" s="32">
        <v>42075</v>
      </c>
      <c r="J39" s="9" t="s">
        <v>31</v>
      </c>
      <c r="K39" s="9">
        <v>0.7</v>
      </c>
      <c r="L39" s="19">
        <f t="shared" si="13"/>
        <v>1.5432339999999999E-3</v>
      </c>
      <c r="M39" s="32">
        <v>42102</v>
      </c>
      <c r="N39" s="9" t="s">
        <v>31</v>
      </c>
      <c r="O39" s="9">
        <v>0.5</v>
      </c>
      <c r="P39" s="19">
        <f t="shared" si="2"/>
        <v>1.10231E-3</v>
      </c>
      <c r="Q39" s="32">
        <v>42128</v>
      </c>
      <c r="R39" s="9" t="s">
        <v>31</v>
      </c>
      <c r="S39" s="9">
        <v>0.5</v>
      </c>
      <c r="T39" s="19">
        <f t="shared" si="3"/>
        <v>1.10231E-3</v>
      </c>
      <c r="U39" s="32">
        <v>42536</v>
      </c>
      <c r="V39" s="9" t="s">
        <v>30</v>
      </c>
      <c r="W39" s="9">
        <v>5.3</v>
      </c>
      <c r="X39" s="19">
        <f t="shared" si="11"/>
        <v>1.1684485999999999E-2</v>
      </c>
      <c r="AC39" s="32">
        <v>42621</v>
      </c>
      <c r="AD39" s="9" t="s">
        <v>30</v>
      </c>
      <c r="AE39" s="9">
        <v>21.8</v>
      </c>
      <c r="AF39" s="19">
        <f t="shared" si="6"/>
        <v>4.8060716000000003E-2</v>
      </c>
      <c r="AG39" s="32">
        <v>42644</v>
      </c>
      <c r="AH39" s="9" t="s">
        <v>30</v>
      </c>
      <c r="AI39" s="9">
        <v>94.4</v>
      </c>
      <c r="AJ39" s="19">
        <f t="shared" si="12"/>
        <v>0.20811612800000001</v>
      </c>
      <c r="AK39" s="32">
        <v>42676</v>
      </c>
      <c r="AL39" s="9" t="s">
        <v>30</v>
      </c>
      <c r="AM39" s="9">
        <v>36</v>
      </c>
      <c r="AN39" s="19">
        <f t="shared" si="8"/>
        <v>7.9366320000000004E-2</v>
      </c>
      <c r="AO39" s="32">
        <v>42717</v>
      </c>
      <c r="AP39" s="9" t="s">
        <v>30</v>
      </c>
      <c r="AQ39" s="9">
        <v>13.2</v>
      </c>
      <c r="AR39" s="19">
        <f t="shared" si="9"/>
        <v>2.9100984E-2</v>
      </c>
    </row>
    <row r="40" spans="1:44" x14ac:dyDescent="0.25">
      <c r="A40" s="32">
        <v>42395</v>
      </c>
      <c r="B40" s="9" t="s">
        <v>30</v>
      </c>
      <c r="C40" s="9">
        <v>6.7</v>
      </c>
      <c r="D40" s="19">
        <f t="shared" si="10"/>
        <v>1.4770954000000001E-2</v>
      </c>
      <c r="E40" s="32">
        <v>42412</v>
      </c>
      <c r="F40" s="9" t="s">
        <v>31</v>
      </c>
      <c r="G40" s="9">
        <v>0.3</v>
      </c>
      <c r="H40" s="19">
        <f t="shared" si="0"/>
        <v>6.6138600000000003E-4</v>
      </c>
      <c r="I40" s="32">
        <v>42079</v>
      </c>
      <c r="J40" s="9" t="s">
        <v>31</v>
      </c>
      <c r="K40" s="9">
        <v>0.4</v>
      </c>
      <c r="L40" s="19">
        <f t="shared" si="13"/>
        <v>8.8184800000000007E-4</v>
      </c>
      <c r="M40" s="32">
        <v>42102</v>
      </c>
      <c r="N40" s="9" t="s">
        <v>31</v>
      </c>
      <c r="O40" s="9">
        <v>0.3</v>
      </c>
      <c r="P40" s="19">
        <f t="shared" si="2"/>
        <v>6.6138600000000003E-4</v>
      </c>
      <c r="Q40" s="32">
        <v>42128</v>
      </c>
      <c r="R40" s="9" t="s">
        <v>31</v>
      </c>
      <c r="S40" s="9">
        <v>0.5</v>
      </c>
      <c r="T40" s="19">
        <f t="shared" si="3"/>
        <v>1.10231E-3</v>
      </c>
      <c r="U40" s="32">
        <v>42537</v>
      </c>
      <c r="V40" s="9" t="s">
        <v>30</v>
      </c>
      <c r="W40" s="9">
        <v>5.9</v>
      </c>
      <c r="X40" s="19">
        <f t="shared" si="11"/>
        <v>1.3007258000000001E-2</v>
      </c>
      <c r="AC40" s="32">
        <v>42621</v>
      </c>
      <c r="AD40" s="9" t="s">
        <v>30</v>
      </c>
      <c r="AE40" s="9">
        <v>19.399999999999999</v>
      </c>
      <c r="AF40" s="19">
        <f t="shared" si="6"/>
        <v>4.2769627999999997E-2</v>
      </c>
      <c r="AG40" s="32">
        <v>42644</v>
      </c>
      <c r="AH40" s="9" t="s">
        <v>30</v>
      </c>
      <c r="AI40" s="9">
        <v>28.7</v>
      </c>
      <c r="AJ40" s="19">
        <f t="shared" si="12"/>
        <v>6.3272594000000001E-2</v>
      </c>
      <c r="AK40" s="32">
        <v>42676</v>
      </c>
      <c r="AL40" s="9" t="s">
        <v>30</v>
      </c>
      <c r="AM40" s="9">
        <v>47.2</v>
      </c>
      <c r="AN40" s="19">
        <f t="shared" si="8"/>
        <v>0.10405806400000001</v>
      </c>
      <c r="AO40" s="32">
        <v>42717</v>
      </c>
      <c r="AP40" s="9" t="s">
        <v>30</v>
      </c>
      <c r="AQ40" s="9">
        <v>12.6</v>
      </c>
      <c r="AR40" s="19">
        <f t="shared" si="9"/>
        <v>2.7778212E-2</v>
      </c>
    </row>
    <row r="41" spans="1:44" x14ac:dyDescent="0.25">
      <c r="A41" s="32">
        <v>42395</v>
      </c>
      <c r="B41" s="9" t="s">
        <v>30</v>
      </c>
      <c r="C41" s="9">
        <v>11.3</v>
      </c>
      <c r="D41" s="19">
        <f t="shared" si="10"/>
        <v>2.4912206000000003E-2</v>
      </c>
      <c r="E41" s="32">
        <v>42412</v>
      </c>
      <c r="F41" s="9" t="s">
        <v>31</v>
      </c>
      <c r="G41" s="9">
        <v>0.3</v>
      </c>
      <c r="H41" s="19">
        <f t="shared" si="0"/>
        <v>6.6138600000000003E-4</v>
      </c>
      <c r="I41" s="32">
        <v>42079</v>
      </c>
      <c r="J41" s="9" t="s">
        <v>31</v>
      </c>
      <c r="K41" s="9">
        <v>0.3</v>
      </c>
      <c r="L41" s="19">
        <f t="shared" si="13"/>
        <v>6.6138600000000003E-4</v>
      </c>
      <c r="M41" s="32">
        <v>42102</v>
      </c>
      <c r="N41" s="9" t="s">
        <v>31</v>
      </c>
      <c r="O41" s="9">
        <v>0.3</v>
      </c>
      <c r="P41" s="19">
        <f t="shared" si="2"/>
        <v>6.6138600000000003E-4</v>
      </c>
      <c r="Q41" s="32">
        <v>42129</v>
      </c>
      <c r="R41" s="9" t="s">
        <v>31</v>
      </c>
      <c r="S41" s="9">
        <v>0.4</v>
      </c>
      <c r="T41" s="19">
        <f t="shared" si="3"/>
        <v>8.8184800000000007E-4</v>
      </c>
      <c r="U41" s="32">
        <v>42537</v>
      </c>
      <c r="V41" s="9" t="s">
        <v>31</v>
      </c>
      <c r="W41" s="9">
        <v>1.7</v>
      </c>
      <c r="X41" s="19">
        <f t="shared" si="11"/>
        <v>3.7478540000000001E-3</v>
      </c>
      <c r="AC41" s="32">
        <v>42621</v>
      </c>
      <c r="AD41" s="9" t="s">
        <v>30</v>
      </c>
      <c r="AE41" s="9">
        <v>43.1</v>
      </c>
      <c r="AF41" s="19">
        <f t="shared" si="6"/>
        <v>9.5019121999999998E-2</v>
      </c>
      <c r="AG41" s="32">
        <v>42644</v>
      </c>
      <c r="AH41" s="9" t="s">
        <v>30</v>
      </c>
      <c r="AI41" s="9">
        <v>25.4</v>
      </c>
      <c r="AJ41" s="19">
        <f t="shared" si="12"/>
        <v>5.5997347999999995E-2</v>
      </c>
      <c r="AK41" s="32">
        <v>42677</v>
      </c>
      <c r="AL41" s="9" t="s">
        <v>30</v>
      </c>
      <c r="AM41" s="9">
        <v>24.1</v>
      </c>
      <c r="AN41" s="19">
        <f t="shared" si="8"/>
        <v>5.3131342000000005E-2</v>
      </c>
      <c r="AO41" s="32">
        <v>42717</v>
      </c>
      <c r="AP41" s="9" t="s">
        <v>30</v>
      </c>
      <c r="AQ41" s="9">
        <v>20.2</v>
      </c>
      <c r="AR41" s="19">
        <f t="shared" si="9"/>
        <v>4.4533323999999999E-2</v>
      </c>
    </row>
    <row r="42" spans="1:44" x14ac:dyDescent="0.25">
      <c r="A42" s="32">
        <v>42395</v>
      </c>
      <c r="B42" s="9" t="s">
        <v>30</v>
      </c>
      <c r="C42" s="9">
        <v>7.5</v>
      </c>
      <c r="D42" s="19">
        <f t="shared" si="10"/>
        <v>1.6534650000000001E-2</v>
      </c>
      <c r="E42" s="32">
        <v>42412</v>
      </c>
      <c r="F42" s="9" t="s">
        <v>30</v>
      </c>
      <c r="G42" s="9">
        <v>19.399999999999999</v>
      </c>
      <c r="H42" s="19">
        <f t="shared" si="0"/>
        <v>4.2769627999999997E-2</v>
      </c>
      <c r="I42" s="32">
        <v>42079</v>
      </c>
      <c r="J42" s="9" t="s">
        <v>31</v>
      </c>
      <c r="K42" s="9">
        <v>0.5</v>
      </c>
      <c r="L42" s="19">
        <f t="shared" si="13"/>
        <v>1.10231E-3</v>
      </c>
      <c r="M42" s="32">
        <v>42102</v>
      </c>
      <c r="N42" s="9" t="s">
        <v>31</v>
      </c>
      <c r="O42" s="9">
        <v>0.4</v>
      </c>
      <c r="P42" s="19">
        <f t="shared" si="2"/>
        <v>8.8184800000000007E-4</v>
      </c>
      <c r="Q42" s="32">
        <v>42129</v>
      </c>
      <c r="R42" s="9" t="s">
        <v>31</v>
      </c>
      <c r="S42" s="9">
        <v>0.6</v>
      </c>
      <c r="T42" s="19">
        <f t="shared" si="3"/>
        <v>1.3227720000000001E-3</v>
      </c>
      <c r="U42" s="32">
        <v>42543</v>
      </c>
      <c r="V42" s="9" t="s">
        <v>30</v>
      </c>
      <c r="W42" s="9">
        <v>10.6</v>
      </c>
      <c r="X42" s="19">
        <f t="shared" si="11"/>
        <v>2.3368971999999998E-2</v>
      </c>
      <c r="AC42" s="32">
        <v>42621</v>
      </c>
      <c r="AD42" s="9" t="s">
        <v>30</v>
      </c>
      <c r="AE42" s="9">
        <v>27.6</v>
      </c>
      <c r="AF42" s="19">
        <f t="shared" si="6"/>
        <v>6.0847512000000006E-2</v>
      </c>
      <c r="AG42" s="32">
        <v>42644</v>
      </c>
      <c r="AH42" s="9" t="s">
        <v>30</v>
      </c>
      <c r="AI42" s="9">
        <v>33.9</v>
      </c>
      <c r="AJ42" s="19">
        <f t="shared" si="12"/>
        <v>7.4736617999999991E-2</v>
      </c>
      <c r="AK42" s="32">
        <v>42677</v>
      </c>
      <c r="AL42" s="9" t="s">
        <v>30</v>
      </c>
      <c r="AM42" s="9">
        <v>23.1</v>
      </c>
      <c r="AN42" s="19">
        <f t="shared" si="8"/>
        <v>5.0926722000000001E-2</v>
      </c>
      <c r="AO42" s="32">
        <v>42717</v>
      </c>
      <c r="AP42" s="9" t="s">
        <v>30</v>
      </c>
      <c r="AQ42" s="9">
        <v>9.3000000000000007</v>
      </c>
      <c r="AR42" s="19">
        <f t="shared" si="9"/>
        <v>2.0502966000000001E-2</v>
      </c>
    </row>
    <row r="43" spans="1:44" x14ac:dyDescent="0.25">
      <c r="A43" s="32">
        <v>42395</v>
      </c>
      <c r="B43" s="9" t="s">
        <v>30</v>
      </c>
      <c r="C43" s="9">
        <v>10.3</v>
      </c>
      <c r="D43" s="19">
        <f t="shared" si="10"/>
        <v>2.2707586000000002E-2</v>
      </c>
      <c r="E43" s="32">
        <v>42414</v>
      </c>
      <c r="F43" s="9" t="s">
        <v>31</v>
      </c>
      <c r="G43" s="9">
        <v>0.3</v>
      </c>
      <c r="H43" s="19">
        <f t="shared" si="0"/>
        <v>6.6138600000000003E-4</v>
      </c>
      <c r="I43" s="32">
        <v>42079</v>
      </c>
      <c r="J43" s="9" t="s">
        <v>31</v>
      </c>
      <c r="K43" s="9">
        <v>0.1</v>
      </c>
      <c r="L43" s="19">
        <f t="shared" si="13"/>
        <v>2.2046200000000002E-4</v>
      </c>
      <c r="M43" s="32">
        <v>42103</v>
      </c>
      <c r="N43" s="9" t="s">
        <v>30</v>
      </c>
      <c r="O43" s="9">
        <v>11.9</v>
      </c>
      <c r="P43" s="19">
        <f t="shared" si="2"/>
        <v>2.6234978000000003E-2</v>
      </c>
      <c r="Q43" s="32">
        <v>42129</v>
      </c>
      <c r="R43" s="9" t="s">
        <v>31</v>
      </c>
      <c r="S43" s="9">
        <v>0.5</v>
      </c>
      <c r="T43" s="19">
        <f t="shared" si="3"/>
        <v>1.10231E-3</v>
      </c>
      <c r="U43" s="32">
        <v>42543</v>
      </c>
      <c r="V43" s="9" t="s">
        <v>30</v>
      </c>
      <c r="W43" s="9">
        <v>14</v>
      </c>
      <c r="X43" s="19">
        <f t="shared" si="11"/>
        <v>3.0864679999999999E-2</v>
      </c>
      <c r="AC43" s="32">
        <v>42621</v>
      </c>
      <c r="AD43" s="9" t="s">
        <v>30</v>
      </c>
      <c r="AE43" s="9">
        <v>23.3</v>
      </c>
      <c r="AF43" s="19">
        <f t="shared" si="6"/>
        <v>5.1367646000000003E-2</v>
      </c>
      <c r="AG43" s="32">
        <v>42644</v>
      </c>
      <c r="AH43" s="9" t="s">
        <v>30</v>
      </c>
      <c r="AI43" s="9">
        <v>39.9</v>
      </c>
      <c r="AJ43" s="19">
        <f t="shared" si="12"/>
        <v>8.7964338000000003E-2</v>
      </c>
      <c r="AK43" s="32">
        <v>42677</v>
      </c>
      <c r="AL43" s="9" t="s">
        <v>30</v>
      </c>
      <c r="AM43" s="9">
        <v>11.1</v>
      </c>
      <c r="AN43" s="19">
        <f t="shared" si="8"/>
        <v>2.4471282E-2</v>
      </c>
      <c r="AO43" s="32">
        <v>42717</v>
      </c>
      <c r="AP43" s="9" t="s">
        <v>30</v>
      </c>
      <c r="AQ43" s="9">
        <v>8.1</v>
      </c>
      <c r="AR43" s="19">
        <f t="shared" si="9"/>
        <v>1.7857421999999998E-2</v>
      </c>
    </row>
    <row r="44" spans="1:44" x14ac:dyDescent="0.25">
      <c r="A44" s="32">
        <v>42395</v>
      </c>
      <c r="B44" s="9" t="s">
        <v>30</v>
      </c>
      <c r="C44" s="9">
        <v>14.8</v>
      </c>
      <c r="D44" s="19">
        <f t="shared" si="10"/>
        <v>3.2628376000000001E-2</v>
      </c>
      <c r="E44" s="32">
        <v>42414</v>
      </c>
      <c r="F44" s="9" t="s">
        <v>31</v>
      </c>
      <c r="G44" s="9">
        <v>0.2</v>
      </c>
      <c r="H44" s="19">
        <f t="shared" si="0"/>
        <v>4.4092400000000004E-4</v>
      </c>
      <c r="I44" s="32">
        <v>42079</v>
      </c>
      <c r="J44" s="9" t="s">
        <v>31</v>
      </c>
      <c r="K44" s="9">
        <v>0.3</v>
      </c>
      <c r="L44" s="19">
        <f t="shared" si="13"/>
        <v>6.6138600000000003E-4</v>
      </c>
      <c r="M44" s="32">
        <v>42103</v>
      </c>
      <c r="N44" s="9" t="s">
        <v>31</v>
      </c>
      <c r="O44" s="9">
        <v>0.3</v>
      </c>
      <c r="P44" s="19">
        <f t="shared" si="2"/>
        <v>6.6138600000000003E-4</v>
      </c>
      <c r="Q44" s="32">
        <v>42129</v>
      </c>
      <c r="R44" s="9" t="s">
        <v>31</v>
      </c>
      <c r="S44" s="9">
        <v>0.5</v>
      </c>
      <c r="T44" s="19">
        <f t="shared" si="3"/>
        <v>1.10231E-3</v>
      </c>
      <c r="U44" s="32">
        <v>42544</v>
      </c>
      <c r="V44" s="9" t="s">
        <v>30</v>
      </c>
      <c r="W44" s="9">
        <v>31.3</v>
      </c>
      <c r="X44" s="19">
        <f t="shared" si="11"/>
        <v>6.9004605999999996E-2</v>
      </c>
      <c r="AC44" s="32">
        <v>42621</v>
      </c>
      <c r="AD44" s="9" t="s">
        <v>30</v>
      </c>
      <c r="AE44" s="9">
        <v>22.4</v>
      </c>
      <c r="AF44" s="19">
        <f t="shared" si="6"/>
        <v>4.9383487999999996E-2</v>
      </c>
      <c r="AG44" s="32">
        <v>42644</v>
      </c>
      <c r="AH44" s="9" t="s">
        <v>30</v>
      </c>
      <c r="AI44" s="9">
        <v>26.6</v>
      </c>
      <c r="AJ44" s="19">
        <f t="shared" si="12"/>
        <v>5.8642892000000002E-2</v>
      </c>
      <c r="AK44" s="32">
        <v>42677</v>
      </c>
      <c r="AL44" s="9" t="s">
        <v>30</v>
      </c>
      <c r="AM44" s="9">
        <v>11.3</v>
      </c>
      <c r="AN44" s="19">
        <f t="shared" si="8"/>
        <v>2.4912206000000003E-2</v>
      </c>
      <c r="AO44" s="32">
        <v>42717</v>
      </c>
      <c r="AP44" s="9" t="s">
        <v>30</v>
      </c>
      <c r="AQ44" s="9">
        <v>6.3</v>
      </c>
      <c r="AR44" s="19">
        <f t="shared" si="9"/>
        <v>1.3889106E-2</v>
      </c>
    </row>
    <row r="45" spans="1:44" x14ac:dyDescent="0.25">
      <c r="A45" s="32">
        <v>42396</v>
      </c>
      <c r="B45" s="9" t="s">
        <v>30</v>
      </c>
      <c r="C45" s="9">
        <v>22.5</v>
      </c>
      <c r="D45" s="19">
        <f t="shared" si="10"/>
        <v>4.9603950000000001E-2</v>
      </c>
      <c r="E45" s="32">
        <v>42414</v>
      </c>
      <c r="F45" s="9" t="s">
        <v>31</v>
      </c>
      <c r="G45" s="9">
        <v>0.3</v>
      </c>
      <c r="H45" s="19">
        <f t="shared" ref="H45:H72" si="14">G45*0.00220462</f>
        <v>6.6138600000000003E-4</v>
      </c>
      <c r="I45" s="32">
        <v>42079</v>
      </c>
      <c r="J45" s="9" t="s">
        <v>31</v>
      </c>
      <c r="K45" s="9">
        <v>0.3</v>
      </c>
      <c r="L45" s="19">
        <f t="shared" si="13"/>
        <v>6.6138600000000003E-4</v>
      </c>
      <c r="M45" s="32">
        <v>42103</v>
      </c>
      <c r="N45" s="9" t="s">
        <v>31</v>
      </c>
      <c r="O45" s="9">
        <v>0.3</v>
      </c>
      <c r="P45" s="19">
        <f t="shared" si="2"/>
        <v>6.6138600000000003E-4</v>
      </c>
      <c r="Q45" s="32">
        <v>42130</v>
      </c>
      <c r="R45" s="9" t="s">
        <v>31</v>
      </c>
      <c r="S45" s="9">
        <v>0.4</v>
      </c>
      <c r="T45" s="19">
        <f t="shared" ref="T45:T72" si="15">S45*0.00220462</f>
        <v>8.8184800000000007E-4</v>
      </c>
      <c r="U45" s="32">
        <v>42544</v>
      </c>
      <c r="V45" s="9" t="s">
        <v>30</v>
      </c>
      <c r="W45" s="9">
        <v>11.9</v>
      </c>
      <c r="X45" s="19">
        <f t="shared" si="11"/>
        <v>2.6234978000000003E-2</v>
      </c>
      <c r="AC45" s="32">
        <v>42623</v>
      </c>
      <c r="AD45" s="9" t="s">
        <v>30</v>
      </c>
      <c r="AE45" s="9">
        <v>12.2</v>
      </c>
      <c r="AF45" s="19">
        <f t="shared" si="6"/>
        <v>2.6896363999999999E-2</v>
      </c>
      <c r="AG45" s="32">
        <v>42644</v>
      </c>
      <c r="AH45" s="9" t="s">
        <v>30</v>
      </c>
      <c r="AI45" s="9">
        <v>25.5</v>
      </c>
      <c r="AJ45" s="19">
        <f t="shared" si="12"/>
        <v>5.621781E-2</v>
      </c>
      <c r="AK45" s="32">
        <v>42679</v>
      </c>
      <c r="AL45" s="9" t="s">
        <v>30</v>
      </c>
      <c r="AM45" s="9">
        <v>26.4</v>
      </c>
      <c r="AN45" s="19">
        <f t="shared" si="8"/>
        <v>5.8201968E-2</v>
      </c>
      <c r="AO45" s="32">
        <v>42725</v>
      </c>
      <c r="AP45" s="9" t="s">
        <v>30</v>
      </c>
      <c r="AQ45" s="9">
        <v>32.299999999999997</v>
      </c>
      <c r="AR45" s="19">
        <f t="shared" si="9"/>
        <v>7.1209226E-2</v>
      </c>
    </row>
    <row r="46" spans="1:44" x14ac:dyDescent="0.25">
      <c r="A46" s="32">
        <v>42396</v>
      </c>
      <c r="B46" s="9" t="s">
        <v>30</v>
      </c>
      <c r="C46" s="9">
        <v>8.5</v>
      </c>
      <c r="D46" s="19">
        <f t="shared" si="10"/>
        <v>1.8739269999999999E-2</v>
      </c>
      <c r="E46" s="32">
        <v>42414</v>
      </c>
      <c r="F46" s="9" t="s">
        <v>30</v>
      </c>
      <c r="G46" s="9">
        <v>11</v>
      </c>
      <c r="H46" s="19">
        <f t="shared" si="14"/>
        <v>2.4250819999999999E-2</v>
      </c>
      <c r="I46" s="32">
        <v>42079</v>
      </c>
      <c r="J46" s="9" t="s">
        <v>31</v>
      </c>
      <c r="K46" s="9">
        <v>0.2</v>
      </c>
      <c r="L46" s="19">
        <f t="shared" si="13"/>
        <v>4.4092400000000004E-4</v>
      </c>
      <c r="M46" s="32">
        <v>42103</v>
      </c>
      <c r="N46" s="9" t="s">
        <v>31</v>
      </c>
      <c r="O46" s="9">
        <v>0.5</v>
      </c>
      <c r="P46" s="19">
        <f t="shared" si="2"/>
        <v>1.10231E-3</v>
      </c>
      <c r="Q46" s="32">
        <v>42130</v>
      </c>
      <c r="R46" s="9" t="s">
        <v>31</v>
      </c>
      <c r="S46" s="9">
        <v>0.4</v>
      </c>
      <c r="T46" s="19">
        <f t="shared" si="15"/>
        <v>8.8184800000000007E-4</v>
      </c>
      <c r="U46" s="32">
        <v>42544</v>
      </c>
      <c r="V46" s="9" t="s">
        <v>30</v>
      </c>
      <c r="W46" s="9">
        <v>11.5</v>
      </c>
      <c r="X46" s="19">
        <f t="shared" si="11"/>
        <v>2.5353130000000001E-2</v>
      </c>
      <c r="AC46" s="32">
        <v>42623</v>
      </c>
      <c r="AD46" s="9" t="s">
        <v>30</v>
      </c>
      <c r="AE46" s="9">
        <v>5.6</v>
      </c>
      <c r="AF46" s="19">
        <f t="shared" si="6"/>
        <v>1.2345871999999999E-2</v>
      </c>
      <c r="AG46" s="32">
        <v>42644</v>
      </c>
      <c r="AH46" s="9" t="s">
        <v>30</v>
      </c>
      <c r="AI46" s="9">
        <v>28.3</v>
      </c>
      <c r="AJ46" s="19">
        <f t="shared" si="12"/>
        <v>6.2390746000000004E-2</v>
      </c>
      <c r="AK46" s="32">
        <v>42679</v>
      </c>
      <c r="AL46" s="9" t="s">
        <v>30</v>
      </c>
      <c r="AM46" s="9">
        <v>18.899999999999999</v>
      </c>
      <c r="AN46" s="19">
        <f t="shared" si="8"/>
        <v>4.1667317999999995E-2</v>
      </c>
      <c r="AO46" s="32">
        <v>42725</v>
      </c>
      <c r="AP46" s="9" t="s">
        <v>30</v>
      </c>
      <c r="AQ46" s="9">
        <v>19.399999999999999</v>
      </c>
      <c r="AR46" s="19">
        <f t="shared" si="9"/>
        <v>4.2769627999999997E-2</v>
      </c>
    </row>
    <row r="47" spans="1:44" x14ac:dyDescent="0.25">
      <c r="A47" s="32">
        <v>42397</v>
      </c>
      <c r="B47" s="9" t="s">
        <v>30</v>
      </c>
      <c r="C47" s="9">
        <v>24.9</v>
      </c>
      <c r="D47" s="19">
        <f t="shared" si="10"/>
        <v>5.4895038E-2</v>
      </c>
      <c r="E47" s="32">
        <v>42414</v>
      </c>
      <c r="F47" s="9" t="s">
        <v>31</v>
      </c>
      <c r="G47" s="9">
        <v>0.2</v>
      </c>
      <c r="H47" s="19">
        <f t="shared" si="14"/>
        <v>4.4092400000000004E-4</v>
      </c>
      <c r="I47" s="32">
        <v>42079</v>
      </c>
      <c r="J47" s="9" t="s">
        <v>31</v>
      </c>
      <c r="K47" s="9">
        <v>0.2</v>
      </c>
      <c r="L47" s="19">
        <f t="shared" si="13"/>
        <v>4.4092400000000004E-4</v>
      </c>
      <c r="M47" s="32">
        <v>42103</v>
      </c>
      <c r="N47" s="9" t="s">
        <v>31</v>
      </c>
      <c r="O47" s="9">
        <v>1</v>
      </c>
      <c r="P47" s="19">
        <f t="shared" si="2"/>
        <v>2.20462E-3</v>
      </c>
      <c r="Q47" s="32">
        <v>42130</v>
      </c>
      <c r="R47" s="9" t="s">
        <v>31</v>
      </c>
      <c r="S47" s="9">
        <v>0.9</v>
      </c>
      <c r="T47" s="19">
        <f t="shared" si="15"/>
        <v>1.9841580000000002E-3</v>
      </c>
      <c r="U47" s="32">
        <v>42544</v>
      </c>
      <c r="V47" s="9" t="s">
        <v>31</v>
      </c>
      <c r="W47" s="9">
        <v>1.2</v>
      </c>
      <c r="X47" s="19">
        <f t="shared" si="11"/>
        <v>2.6455440000000001E-3</v>
      </c>
      <c r="AC47" s="32">
        <v>42623</v>
      </c>
      <c r="AD47" s="9" t="s">
        <v>30</v>
      </c>
      <c r="AE47" s="9">
        <v>12.4</v>
      </c>
      <c r="AF47" s="19">
        <f t="shared" si="6"/>
        <v>2.7337288000000001E-2</v>
      </c>
      <c r="AG47" s="32">
        <v>42644</v>
      </c>
      <c r="AH47" s="9" t="s">
        <v>30</v>
      </c>
      <c r="AI47" s="9">
        <v>25.4</v>
      </c>
      <c r="AJ47" s="19">
        <f t="shared" si="12"/>
        <v>5.5997347999999995E-2</v>
      </c>
      <c r="AK47" s="32">
        <v>42679</v>
      </c>
      <c r="AL47" s="9" t="s">
        <v>30</v>
      </c>
      <c r="AM47" s="9">
        <v>16</v>
      </c>
      <c r="AN47" s="19">
        <f t="shared" si="8"/>
        <v>3.527392E-2</v>
      </c>
      <c r="AO47" s="32">
        <v>42725</v>
      </c>
      <c r="AP47" s="9" t="s">
        <v>30</v>
      </c>
      <c r="AQ47" s="9">
        <v>28.1</v>
      </c>
      <c r="AR47" s="19">
        <f t="shared" si="9"/>
        <v>6.1949822000000002E-2</v>
      </c>
    </row>
    <row r="48" spans="1:44" x14ac:dyDescent="0.25">
      <c r="A48" s="32">
        <v>42397</v>
      </c>
      <c r="B48" s="9" t="s">
        <v>30</v>
      </c>
      <c r="C48" s="9">
        <v>13.5</v>
      </c>
      <c r="D48" s="19">
        <f t="shared" si="10"/>
        <v>2.976237E-2</v>
      </c>
      <c r="E48" s="32">
        <v>42414</v>
      </c>
      <c r="F48" s="9" t="s">
        <v>31</v>
      </c>
      <c r="G48" s="9">
        <v>0.3</v>
      </c>
      <c r="H48" s="19">
        <f t="shared" si="14"/>
        <v>6.6138600000000003E-4</v>
      </c>
      <c r="I48" s="32">
        <v>42079</v>
      </c>
      <c r="J48" s="9" t="s">
        <v>31</v>
      </c>
      <c r="K48" s="9">
        <v>0.4</v>
      </c>
      <c r="L48" s="19">
        <f t="shared" si="13"/>
        <v>8.8184800000000007E-4</v>
      </c>
      <c r="M48" s="32">
        <v>42103</v>
      </c>
      <c r="N48" s="9" t="s">
        <v>31</v>
      </c>
      <c r="O48" s="9">
        <v>1.2</v>
      </c>
      <c r="P48" s="19">
        <f t="shared" si="2"/>
        <v>2.6455440000000001E-3</v>
      </c>
      <c r="Q48" s="32">
        <v>42130</v>
      </c>
      <c r="R48" s="9" t="s">
        <v>31</v>
      </c>
      <c r="S48" s="9">
        <v>1.8</v>
      </c>
      <c r="T48" s="19">
        <f t="shared" si="15"/>
        <v>3.9683160000000004E-3</v>
      </c>
      <c r="U48" s="32">
        <v>42544</v>
      </c>
      <c r="V48" s="9" t="s">
        <v>30</v>
      </c>
      <c r="W48" s="9">
        <v>11.7</v>
      </c>
      <c r="X48" s="19">
        <f t="shared" si="11"/>
        <v>2.5794054E-2</v>
      </c>
      <c r="AC48" s="32">
        <v>42623</v>
      </c>
      <c r="AD48" s="9" t="s">
        <v>30</v>
      </c>
      <c r="AE48" s="9">
        <v>21.8</v>
      </c>
      <c r="AF48" s="19">
        <f t="shared" si="6"/>
        <v>4.8060716000000003E-2</v>
      </c>
      <c r="AG48" s="32">
        <v>42644</v>
      </c>
      <c r="AH48" s="9" t="s">
        <v>30</v>
      </c>
      <c r="AI48" s="9">
        <v>24.2</v>
      </c>
      <c r="AJ48" s="19">
        <f t="shared" si="12"/>
        <v>5.3351803999999996E-2</v>
      </c>
      <c r="AK48" s="32">
        <v>42679</v>
      </c>
      <c r="AL48" s="9" t="s">
        <v>30</v>
      </c>
      <c r="AM48" s="9">
        <v>37.5</v>
      </c>
      <c r="AN48" s="19">
        <f t="shared" si="8"/>
        <v>8.2673250000000004E-2</v>
      </c>
      <c r="AO48" s="32">
        <v>42726</v>
      </c>
      <c r="AP48" s="9" t="s">
        <v>30</v>
      </c>
      <c r="AQ48" s="9">
        <v>18.3</v>
      </c>
      <c r="AR48" s="19">
        <f t="shared" si="9"/>
        <v>4.0344546000000002E-2</v>
      </c>
    </row>
    <row r="49" spans="1:44" x14ac:dyDescent="0.25">
      <c r="A49" s="32">
        <v>42397</v>
      </c>
      <c r="B49" s="9" t="s">
        <v>30</v>
      </c>
      <c r="C49" s="9">
        <v>28.2</v>
      </c>
      <c r="D49" s="19">
        <f t="shared" si="10"/>
        <v>6.2170283999999999E-2</v>
      </c>
      <c r="E49" s="32">
        <v>42416</v>
      </c>
      <c r="F49" s="9" t="s">
        <v>31</v>
      </c>
      <c r="G49" s="9">
        <v>0.1</v>
      </c>
      <c r="H49" s="19">
        <f t="shared" si="14"/>
        <v>2.2046200000000002E-4</v>
      </c>
      <c r="I49" s="32">
        <v>42079</v>
      </c>
      <c r="J49" s="9" t="s">
        <v>31</v>
      </c>
      <c r="K49" s="9">
        <v>0.4</v>
      </c>
      <c r="L49" s="19">
        <f t="shared" si="13"/>
        <v>8.8184800000000007E-4</v>
      </c>
      <c r="M49" s="32">
        <v>42104</v>
      </c>
      <c r="N49" s="9" t="s">
        <v>31</v>
      </c>
      <c r="O49" s="9">
        <v>0.6</v>
      </c>
      <c r="P49" s="19">
        <f t="shared" si="2"/>
        <v>1.3227720000000001E-3</v>
      </c>
      <c r="Q49" s="32">
        <v>42130</v>
      </c>
      <c r="R49" s="9" t="s">
        <v>31</v>
      </c>
      <c r="S49" s="9">
        <v>0.7</v>
      </c>
      <c r="T49" s="19">
        <f t="shared" si="15"/>
        <v>1.5432339999999999E-3</v>
      </c>
      <c r="U49" s="32">
        <v>42546</v>
      </c>
      <c r="V49" s="9" t="s">
        <v>30</v>
      </c>
      <c r="W49" s="9">
        <v>3.2</v>
      </c>
      <c r="X49" s="19">
        <f t="shared" si="11"/>
        <v>7.0547840000000006E-3</v>
      </c>
      <c r="AC49" s="32">
        <v>42623</v>
      </c>
      <c r="AD49" s="9" t="s">
        <v>30</v>
      </c>
      <c r="AE49" s="9">
        <v>13.9</v>
      </c>
      <c r="AF49" s="19">
        <f t="shared" si="6"/>
        <v>3.0644218000000001E-2</v>
      </c>
      <c r="AG49" s="32">
        <v>42644</v>
      </c>
      <c r="AH49" s="9" t="s">
        <v>30</v>
      </c>
      <c r="AI49" s="9">
        <v>25.5</v>
      </c>
      <c r="AJ49" s="19">
        <f t="shared" si="12"/>
        <v>5.621781E-2</v>
      </c>
      <c r="AK49" s="32">
        <v>42679</v>
      </c>
      <c r="AL49" s="9" t="s">
        <v>30</v>
      </c>
      <c r="AM49" s="9">
        <v>25.1</v>
      </c>
      <c r="AN49" s="19">
        <f t="shared" si="8"/>
        <v>5.5335962000000002E-2</v>
      </c>
      <c r="AO49" s="32">
        <v>42726</v>
      </c>
      <c r="AP49" s="9" t="s">
        <v>30</v>
      </c>
      <c r="AQ49" s="9">
        <v>19.5</v>
      </c>
      <c r="AR49" s="19">
        <f t="shared" si="9"/>
        <v>4.2990090000000002E-2</v>
      </c>
    </row>
    <row r="50" spans="1:44" x14ac:dyDescent="0.25">
      <c r="A50" s="32">
        <v>42397</v>
      </c>
      <c r="B50" s="9" t="s">
        <v>30</v>
      </c>
      <c r="C50" s="9">
        <v>24.2</v>
      </c>
      <c r="D50" s="19">
        <f t="shared" si="10"/>
        <v>5.3351803999999996E-2</v>
      </c>
      <c r="E50" s="32">
        <v>42420</v>
      </c>
      <c r="F50" s="9" t="s">
        <v>30</v>
      </c>
      <c r="G50" s="9">
        <v>42</v>
      </c>
      <c r="H50" s="19">
        <f t="shared" si="14"/>
        <v>9.2594040000000002E-2</v>
      </c>
      <c r="I50" s="32">
        <v>42079</v>
      </c>
      <c r="J50" s="9" t="s">
        <v>31</v>
      </c>
      <c r="K50" s="9">
        <v>0.3</v>
      </c>
      <c r="L50" s="19">
        <f t="shared" si="13"/>
        <v>6.6138600000000003E-4</v>
      </c>
      <c r="M50" s="32">
        <v>42104</v>
      </c>
      <c r="N50" s="9" t="s">
        <v>31</v>
      </c>
      <c r="O50" s="9">
        <v>0.3</v>
      </c>
      <c r="P50" s="19">
        <f t="shared" si="2"/>
        <v>6.6138600000000003E-4</v>
      </c>
      <c r="Q50" s="32">
        <v>42133</v>
      </c>
      <c r="R50" s="9" t="s">
        <v>31</v>
      </c>
      <c r="S50" s="9">
        <v>1.2</v>
      </c>
      <c r="T50" s="19">
        <f t="shared" si="15"/>
        <v>2.6455440000000001E-3</v>
      </c>
      <c r="U50" s="32">
        <v>42546</v>
      </c>
      <c r="V50" s="9" t="s">
        <v>30</v>
      </c>
      <c r="W50" s="9">
        <v>10.199999999999999</v>
      </c>
      <c r="X50" s="19">
        <f t="shared" si="11"/>
        <v>2.2487123999999997E-2</v>
      </c>
      <c r="AC50" s="32">
        <v>42623</v>
      </c>
      <c r="AD50" s="9" t="s">
        <v>30</v>
      </c>
      <c r="AE50" s="9">
        <v>96.2</v>
      </c>
      <c r="AF50" s="19">
        <f t="shared" si="6"/>
        <v>0.21208444400000001</v>
      </c>
      <c r="AG50" s="32">
        <v>42644</v>
      </c>
      <c r="AH50" s="9" t="s">
        <v>30</v>
      </c>
      <c r="AI50" s="9">
        <v>27.5</v>
      </c>
      <c r="AJ50" s="19">
        <f t="shared" si="12"/>
        <v>6.0627050000000002E-2</v>
      </c>
      <c r="AK50" s="32">
        <v>42679</v>
      </c>
      <c r="AL50" s="9" t="s">
        <v>30</v>
      </c>
      <c r="AM50" s="9">
        <v>14</v>
      </c>
      <c r="AN50" s="19">
        <f t="shared" si="8"/>
        <v>3.0864679999999999E-2</v>
      </c>
      <c r="AO50" s="32">
        <v>42726</v>
      </c>
      <c r="AP50" s="9" t="s">
        <v>30</v>
      </c>
      <c r="AQ50" s="9">
        <v>23.4</v>
      </c>
      <c r="AR50" s="19">
        <f t="shared" si="9"/>
        <v>5.1588108000000001E-2</v>
      </c>
    </row>
    <row r="51" spans="1:44" x14ac:dyDescent="0.25">
      <c r="A51" s="32">
        <v>42397</v>
      </c>
      <c r="B51" s="9" t="s">
        <v>30</v>
      </c>
      <c r="C51" s="9">
        <v>21.2</v>
      </c>
      <c r="D51" s="19">
        <f t="shared" si="10"/>
        <v>4.6737943999999997E-2</v>
      </c>
      <c r="E51" s="32">
        <v>42422</v>
      </c>
      <c r="F51" s="9" t="s">
        <v>30</v>
      </c>
      <c r="G51" s="9">
        <v>30</v>
      </c>
      <c r="H51" s="19">
        <f t="shared" si="14"/>
        <v>6.6138600000000006E-2</v>
      </c>
      <c r="I51" s="32">
        <v>42079</v>
      </c>
      <c r="J51" s="9" t="s">
        <v>31</v>
      </c>
      <c r="K51" s="9">
        <v>0.2</v>
      </c>
      <c r="L51" s="19">
        <f t="shared" si="13"/>
        <v>4.4092400000000004E-4</v>
      </c>
      <c r="M51" s="32">
        <v>42104</v>
      </c>
      <c r="N51" s="9" t="s">
        <v>31</v>
      </c>
      <c r="O51" s="9">
        <v>0.8</v>
      </c>
      <c r="P51" s="19">
        <f t="shared" si="2"/>
        <v>1.7636960000000001E-3</v>
      </c>
      <c r="Q51" s="32">
        <v>42133</v>
      </c>
      <c r="R51" s="9" t="s">
        <v>31</v>
      </c>
      <c r="S51" s="9">
        <v>1</v>
      </c>
      <c r="T51" s="19">
        <f t="shared" si="15"/>
        <v>2.20462E-3</v>
      </c>
      <c r="U51" s="32">
        <v>42548</v>
      </c>
      <c r="V51" s="9" t="s">
        <v>30</v>
      </c>
      <c r="W51" s="9">
        <v>48.2</v>
      </c>
      <c r="X51" s="19">
        <f t="shared" si="11"/>
        <v>0.10626268400000001</v>
      </c>
      <c r="AC51" s="32">
        <v>42623</v>
      </c>
      <c r="AD51" s="9" t="s">
        <v>30</v>
      </c>
      <c r="AE51" s="9">
        <v>8.9</v>
      </c>
      <c r="AF51" s="19">
        <f t="shared" si="6"/>
        <v>1.9621118E-2</v>
      </c>
      <c r="AG51" s="32">
        <v>42644</v>
      </c>
      <c r="AH51" s="9" t="s">
        <v>30</v>
      </c>
      <c r="AI51" s="9">
        <v>18.8</v>
      </c>
      <c r="AJ51" s="19">
        <f t="shared" si="12"/>
        <v>4.1446856000000004E-2</v>
      </c>
      <c r="AK51" s="32">
        <v>42679</v>
      </c>
      <c r="AL51" s="9" t="s">
        <v>30</v>
      </c>
      <c r="AM51" s="9">
        <v>12.2</v>
      </c>
      <c r="AN51" s="19">
        <f t="shared" ref="AN51:AN114" si="16">AM51*0.00220462</f>
        <v>2.6896363999999999E-2</v>
      </c>
      <c r="AO51" s="32">
        <v>42726</v>
      </c>
      <c r="AP51" s="9" t="s">
        <v>30</v>
      </c>
      <c r="AQ51" s="9">
        <v>7.9</v>
      </c>
      <c r="AR51" s="19">
        <f t="shared" si="9"/>
        <v>1.7416498000000002E-2</v>
      </c>
    </row>
    <row r="52" spans="1:44" x14ac:dyDescent="0.25">
      <c r="A52" s="32">
        <v>42399</v>
      </c>
      <c r="B52" s="9" t="s">
        <v>30</v>
      </c>
      <c r="C52" s="9">
        <v>17.8</v>
      </c>
      <c r="D52" s="19">
        <f t="shared" si="10"/>
        <v>3.9242236E-2</v>
      </c>
      <c r="E52" s="32">
        <v>42422</v>
      </c>
      <c r="F52" s="9" t="s">
        <v>30</v>
      </c>
      <c r="G52" s="9">
        <v>10</v>
      </c>
      <c r="H52" s="19">
        <f t="shared" si="14"/>
        <v>2.2046200000000002E-2</v>
      </c>
      <c r="I52" s="32">
        <v>42079</v>
      </c>
      <c r="J52" s="9" t="s">
        <v>31</v>
      </c>
      <c r="K52" s="9">
        <v>1</v>
      </c>
      <c r="L52" s="19">
        <f t="shared" si="13"/>
        <v>2.20462E-3</v>
      </c>
      <c r="M52" s="32">
        <v>42104</v>
      </c>
      <c r="N52" s="9" t="s">
        <v>31</v>
      </c>
      <c r="O52" s="9">
        <v>0.6</v>
      </c>
      <c r="P52" s="19">
        <f t="shared" si="2"/>
        <v>1.3227720000000001E-3</v>
      </c>
      <c r="Q52" s="32">
        <v>42133</v>
      </c>
      <c r="R52" s="9" t="s">
        <v>31</v>
      </c>
      <c r="S52" s="9">
        <v>0.7</v>
      </c>
      <c r="T52" s="19">
        <f t="shared" si="15"/>
        <v>1.5432339999999999E-3</v>
      </c>
      <c r="U52" s="32">
        <v>42549</v>
      </c>
      <c r="V52" s="9" t="s">
        <v>31</v>
      </c>
      <c r="W52" s="9">
        <v>2.1</v>
      </c>
      <c r="X52" s="19">
        <f t="shared" si="11"/>
        <v>4.6297020000000003E-3</v>
      </c>
      <c r="AC52" s="32">
        <v>42623</v>
      </c>
      <c r="AD52" s="9" t="s">
        <v>30</v>
      </c>
      <c r="AE52" s="9">
        <v>4.4000000000000004</v>
      </c>
      <c r="AF52" s="19">
        <f t="shared" si="6"/>
        <v>9.7003280000000011E-3</v>
      </c>
      <c r="AG52" s="32">
        <v>42646</v>
      </c>
      <c r="AH52" s="9" t="s">
        <v>30</v>
      </c>
      <c r="AI52" s="9">
        <v>25</v>
      </c>
      <c r="AJ52" s="19">
        <f t="shared" si="12"/>
        <v>5.5115499999999998E-2</v>
      </c>
      <c r="AK52" s="32">
        <v>42679</v>
      </c>
      <c r="AL52" s="9" t="s">
        <v>30</v>
      </c>
      <c r="AM52" s="9">
        <v>19.2</v>
      </c>
      <c r="AN52" s="19">
        <f t="shared" si="16"/>
        <v>4.2328704000000002E-2</v>
      </c>
      <c r="AO52" s="32">
        <v>42726</v>
      </c>
      <c r="AP52" s="9" t="s">
        <v>30</v>
      </c>
      <c r="AQ52" s="9">
        <v>6.4</v>
      </c>
      <c r="AR52" s="19">
        <f t="shared" si="9"/>
        <v>1.4109568000000001E-2</v>
      </c>
    </row>
    <row r="53" spans="1:44" x14ac:dyDescent="0.25">
      <c r="A53" s="32">
        <v>42399</v>
      </c>
      <c r="B53" s="9" t="s">
        <v>30</v>
      </c>
      <c r="C53" s="9">
        <v>9.8000000000000007</v>
      </c>
      <c r="D53" s="19">
        <f t="shared" si="10"/>
        <v>2.1605276000000003E-2</v>
      </c>
      <c r="E53" s="32">
        <v>42422</v>
      </c>
      <c r="F53" s="9" t="s">
        <v>30</v>
      </c>
      <c r="G53" s="9">
        <v>27</v>
      </c>
      <c r="H53" s="19">
        <f t="shared" si="14"/>
        <v>5.952474E-2</v>
      </c>
      <c r="I53" s="32">
        <v>42079</v>
      </c>
      <c r="J53" s="9" t="s">
        <v>31</v>
      </c>
      <c r="K53" s="9">
        <v>0.1</v>
      </c>
      <c r="L53" s="19">
        <f t="shared" si="13"/>
        <v>2.2046200000000002E-4</v>
      </c>
      <c r="M53" s="32">
        <v>42104</v>
      </c>
      <c r="N53" s="9" t="s">
        <v>31</v>
      </c>
      <c r="O53" s="9">
        <v>0.3</v>
      </c>
      <c r="P53" s="19">
        <f t="shared" si="2"/>
        <v>6.6138600000000003E-4</v>
      </c>
      <c r="Q53" s="32">
        <v>42133</v>
      </c>
      <c r="R53" s="9" t="s">
        <v>31</v>
      </c>
      <c r="S53" s="9">
        <v>0.9</v>
      </c>
      <c r="T53" s="19">
        <f t="shared" si="15"/>
        <v>1.9841580000000002E-3</v>
      </c>
      <c r="U53" s="32">
        <v>42549</v>
      </c>
      <c r="V53" s="9" t="s">
        <v>30</v>
      </c>
      <c r="W53" s="9">
        <v>5.7</v>
      </c>
      <c r="X53" s="19">
        <f t="shared" si="11"/>
        <v>1.2566334E-2</v>
      </c>
      <c r="AC53" s="32">
        <v>42625</v>
      </c>
      <c r="AD53" s="9" t="s">
        <v>30</v>
      </c>
      <c r="AE53" s="9">
        <v>8.1999999999999993</v>
      </c>
      <c r="AF53" s="19">
        <f t="shared" ref="AF53:AF116" si="17">AE53*0.00220462</f>
        <v>1.8077883999999999E-2</v>
      </c>
      <c r="AG53" s="32">
        <v>42646</v>
      </c>
      <c r="AH53" s="9" t="s">
        <v>30</v>
      </c>
      <c r="AI53" s="9">
        <v>22.8</v>
      </c>
      <c r="AJ53" s="19">
        <f t="shared" si="12"/>
        <v>5.0265336000000001E-2</v>
      </c>
      <c r="AK53" s="32">
        <v>42679</v>
      </c>
      <c r="AL53" s="9" t="s">
        <v>30</v>
      </c>
      <c r="AM53" s="9">
        <v>12.5</v>
      </c>
      <c r="AN53" s="19">
        <f t="shared" si="16"/>
        <v>2.7557749999999999E-2</v>
      </c>
      <c r="AO53" s="32">
        <v>42726</v>
      </c>
      <c r="AP53" s="9" t="s">
        <v>30</v>
      </c>
      <c r="AQ53" s="9">
        <v>6.1</v>
      </c>
      <c r="AR53" s="19">
        <f t="shared" ref="AR53:AR112" si="18">AQ53*0.00220462</f>
        <v>1.3448181999999999E-2</v>
      </c>
    </row>
    <row r="54" spans="1:44" x14ac:dyDescent="0.25">
      <c r="A54" s="32">
        <v>42399</v>
      </c>
      <c r="B54" s="9" t="s">
        <v>30</v>
      </c>
      <c r="C54" s="9">
        <v>24</v>
      </c>
      <c r="D54" s="19">
        <f t="shared" si="10"/>
        <v>5.291088E-2</v>
      </c>
      <c r="E54" s="32">
        <v>42422</v>
      </c>
      <c r="F54" s="9" t="s">
        <v>30</v>
      </c>
      <c r="G54" s="9">
        <v>32</v>
      </c>
      <c r="H54" s="19">
        <f t="shared" si="14"/>
        <v>7.0547840000000001E-2</v>
      </c>
      <c r="I54" s="32">
        <v>42079</v>
      </c>
      <c r="J54" s="9" t="s">
        <v>31</v>
      </c>
      <c r="K54" s="9">
        <v>0.3</v>
      </c>
      <c r="L54" s="19">
        <f t="shared" si="13"/>
        <v>6.6138600000000003E-4</v>
      </c>
      <c r="M54" s="32">
        <v>42105</v>
      </c>
      <c r="N54" s="9" t="s">
        <v>31</v>
      </c>
      <c r="O54" s="9">
        <v>0.7</v>
      </c>
      <c r="P54" s="19">
        <f t="shared" si="2"/>
        <v>1.5432339999999999E-3</v>
      </c>
      <c r="Q54" s="32">
        <v>42133</v>
      </c>
      <c r="R54" s="9" t="s">
        <v>31</v>
      </c>
      <c r="S54" s="9">
        <v>0.8</v>
      </c>
      <c r="T54" s="19">
        <f t="shared" si="15"/>
        <v>1.7636960000000001E-3</v>
      </c>
      <c r="U54" s="32">
        <v>42156</v>
      </c>
      <c r="V54" s="9" t="s">
        <v>30</v>
      </c>
      <c r="W54" s="9">
        <v>8.4</v>
      </c>
      <c r="X54" s="19">
        <f t="shared" si="11"/>
        <v>1.8518808000000001E-2</v>
      </c>
      <c r="AC54" s="32">
        <v>42625</v>
      </c>
      <c r="AD54" s="9" t="s">
        <v>30</v>
      </c>
      <c r="AE54" s="9">
        <v>17.3</v>
      </c>
      <c r="AF54" s="19">
        <f t="shared" si="17"/>
        <v>3.8139926000000005E-2</v>
      </c>
      <c r="AG54" s="32">
        <v>42646</v>
      </c>
      <c r="AH54" s="9" t="s">
        <v>30</v>
      </c>
      <c r="AI54" s="9">
        <v>12.5</v>
      </c>
      <c r="AJ54" s="19">
        <f t="shared" si="12"/>
        <v>2.7557749999999999E-2</v>
      </c>
      <c r="AK54" s="32">
        <v>42679</v>
      </c>
      <c r="AL54" s="9" t="s">
        <v>30</v>
      </c>
      <c r="AM54" s="9">
        <v>10.8</v>
      </c>
      <c r="AN54" s="19">
        <f t="shared" si="16"/>
        <v>2.3809896000000001E-2</v>
      </c>
      <c r="AO54" s="32">
        <v>42726</v>
      </c>
      <c r="AP54" s="9" t="s">
        <v>30</v>
      </c>
      <c r="AQ54" s="9">
        <v>20.9</v>
      </c>
      <c r="AR54" s="19">
        <f t="shared" si="18"/>
        <v>4.6076557999999997E-2</v>
      </c>
    </row>
    <row r="55" spans="1:44" x14ac:dyDescent="0.25">
      <c r="A55" s="32">
        <v>42399</v>
      </c>
      <c r="B55" s="9" t="s">
        <v>30</v>
      </c>
      <c r="C55" s="9">
        <v>28.3</v>
      </c>
      <c r="D55" s="19">
        <f t="shared" si="10"/>
        <v>6.2390746000000004E-2</v>
      </c>
      <c r="E55" s="32">
        <v>42422</v>
      </c>
      <c r="F55" s="9" t="s">
        <v>30</v>
      </c>
      <c r="G55" s="9">
        <v>21</v>
      </c>
      <c r="H55" s="19">
        <f t="shared" si="14"/>
        <v>4.6297020000000001E-2</v>
      </c>
      <c r="I55" s="32">
        <v>42079</v>
      </c>
      <c r="J55" s="9" t="s">
        <v>31</v>
      </c>
      <c r="K55" s="9">
        <v>0.2</v>
      </c>
      <c r="L55" s="19">
        <f t="shared" si="13"/>
        <v>4.4092400000000004E-4</v>
      </c>
      <c r="M55" s="32">
        <v>42105</v>
      </c>
      <c r="N55" s="9" t="s">
        <v>31</v>
      </c>
      <c r="O55" s="9">
        <v>1.8</v>
      </c>
      <c r="P55" s="19">
        <f t="shared" ref="P55:P118" si="19">O55*0.00220462</f>
        <v>3.9683160000000004E-3</v>
      </c>
      <c r="Q55" s="32">
        <v>42133</v>
      </c>
      <c r="R55" s="9" t="s">
        <v>30</v>
      </c>
      <c r="S55" s="9">
        <v>55.6</v>
      </c>
      <c r="T55" s="19">
        <f t="shared" si="15"/>
        <v>0.122576872</v>
      </c>
      <c r="U55" s="32">
        <v>42156</v>
      </c>
      <c r="V55" s="9" t="s">
        <v>30</v>
      </c>
      <c r="W55" s="9">
        <v>8.8000000000000007</v>
      </c>
      <c r="X55" s="19">
        <f t="shared" si="11"/>
        <v>1.9400656000000002E-2</v>
      </c>
      <c r="AC55" s="32">
        <v>42625</v>
      </c>
      <c r="AD55" s="9" t="s">
        <v>30</v>
      </c>
      <c r="AE55" s="9">
        <v>19.3</v>
      </c>
      <c r="AF55" s="19">
        <f t="shared" si="17"/>
        <v>4.2549165999999999E-2</v>
      </c>
      <c r="AG55" s="32">
        <v>42646</v>
      </c>
      <c r="AH55" s="9" t="s">
        <v>30</v>
      </c>
      <c r="AI55" s="9">
        <v>17.399999999999999</v>
      </c>
      <c r="AJ55" s="19">
        <f t="shared" si="12"/>
        <v>3.8360387999999995E-2</v>
      </c>
      <c r="AK55" s="32">
        <v>42679</v>
      </c>
      <c r="AL55" s="9" t="s">
        <v>30</v>
      </c>
      <c r="AM55" s="9">
        <v>6.7</v>
      </c>
      <c r="AN55" s="19">
        <f t="shared" si="16"/>
        <v>1.4770954000000001E-2</v>
      </c>
      <c r="AO55" s="32">
        <v>42726</v>
      </c>
      <c r="AP55" s="9" t="s">
        <v>30</v>
      </c>
      <c r="AQ55" s="9">
        <v>13.4</v>
      </c>
      <c r="AR55" s="19">
        <f t="shared" si="18"/>
        <v>2.9541908000000002E-2</v>
      </c>
    </row>
    <row r="56" spans="1:44" x14ac:dyDescent="0.25">
      <c r="A56" s="32">
        <v>42399</v>
      </c>
      <c r="B56" s="9" t="s">
        <v>30</v>
      </c>
      <c r="C56" s="9">
        <v>15.9</v>
      </c>
      <c r="D56" s="19">
        <f t="shared" si="10"/>
        <v>3.5053458000000003E-2</v>
      </c>
      <c r="E56" s="32">
        <v>42422</v>
      </c>
      <c r="F56" s="9" t="s">
        <v>30</v>
      </c>
      <c r="G56" s="9">
        <v>12</v>
      </c>
      <c r="H56" s="19">
        <f t="shared" si="14"/>
        <v>2.645544E-2</v>
      </c>
      <c r="I56" s="32">
        <v>42079</v>
      </c>
      <c r="J56" s="9" t="s">
        <v>31</v>
      </c>
      <c r="K56" s="9">
        <v>0.4</v>
      </c>
      <c r="L56" s="19">
        <f t="shared" si="13"/>
        <v>8.8184800000000007E-4</v>
      </c>
      <c r="M56" s="32">
        <v>42105</v>
      </c>
      <c r="N56" s="9" t="s">
        <v>31</v>
      </c>
      <c r="O56" s="9">
        <v>0.3</v>
      </c>
      <c r="P56" s="19">
        <f t="shared" si="19"/>
        <v>6.6138600000000003E-4</v>
      </c>
      <c r="Q56" s="32">
        <v>42135</v>
      </c>
      <c r="R56" s="9" t="s">
        <v>30</v>
      </c>
      <c r="S56" s="9">
        <v>9.5</v>
      </c>
      <c r="T56" s="19">
        <f t="shared" si="15"/>
        <v>2.094389E-2</v>
      </c>
      <c r="U56" s="32">
        <v>42156</v>
      </c>
      <c r="V56" s="9" t="s">
        <v>30</v>
      </c>
      <c r="W56" s="9">
        <v>7.6</v>
      </c>
      <c r="X56" s="19">
        <f t="shared" si="11"/>
        <v>1.6755111999999999E-2</v>
      </c>
      <c r="AC56" s="32">
        <v>42625</v>
      </c>
      <c r="AD56" s="9" t="s">
        <v>30</v>
      </c>
      <c r="AE56" s="9">
        <v>21.2</v>
      </c>
      <c r="AF56" s="19">
        <f t="shared" si="17"/>
        <v>4.6737943999999997E-2</v>
      </c>
      <c r="AG56" s="32">
        <v>42646</v>
      </c>
      <c r="AH56" s="9" t="s">
        <v>30</v>
      </c>
      <c r="AI56" s="9">
        <v>80.599999999999994</v>
      </c>
      <c r="AJ56" s="19">
        <f t="shared" si="12"/>
        <v>0.17769237199999999</v>
      </c>
      <c r="AK56" s="32">
        <v>42679</v>
      </c>
      <c r="AL56" s="9" t="s">
        <v>30</v>
      </c>
      <c r="AM56" s="9">
        <v>11.9</v>
      </c>
      <c r="AN56" s="19">
        <f t="shared" si="16"/>
        <v>2.6234978000000003E-2</v>
      </c>
      <c r="AO56" s="32">
        <v>42726</v>
      </c>
      <c r="AP56" s="9" t="s">
        <v>30</v>
      </c>
      <c r="AQ56" s="9">
        <v>19</v>
      </c>
      <c r="AR56" s="19">
        <f t="shared" si="18"/>
        <v>4.1887779999999999E-2</v>
      </c>
    </row>
    <row r="57" spans="1:44" x14ac:dyDescent="0.25">
      <c r="A57" s="32">
        <v>42399</v>
      </c>
      <c r="B57" s="9" t="s">
        <v>30</v>
      </c>
      <c r="C57" s="9">
        <v>10.9</v>
      </c>
      <c r="D57" s="19">
        <f t="shared" si="10"/>
        <v>2.4030358000000002E-2</v>
      </c>
      <c r="E57" s="32">
        <v>42422</v>
      </c>
      <c r="F57" s="9" t="s">
        <v>30</v>
      </c>
      <c r="G57" s="9">
        <v>28</v>
      </c>
      <c r="H57" s="19">
        <f t="shared" si="14"/>
        <v>6.1729359999999997E-2</v>
      </c>
      <c r="I57" s="32">
        <v>42079</v>
      </c>
      <c r="J57" s="9" t="s">
        <v>31</v>
      </c>
      <c r="K57" s="9">
        <v>0.3</v>
      </c>
      <c r="L57" s="19">
        <f t="shared" si="13"/>
        <v>6.6138600000000003E-4</v>
      </c>
      <c r="M57" s="32">
        <v>42105</v>
      </c>
      <c r="N57" s="9" t="s">
        <v>31</v>
      </c>
      <c r="O57" s="9">
        <v>1</v>
      </c>
      <c r="P57" s="19">
        <f t="shared" si="19"/>
        <v>2.20462E-3</v>
      </c>
      <c r="Q57" s="32">
        <v>42135</v>
      </c>
      <c r="R57" s="9" t="s">
        <v>30</v>
      </c>
      <c r="S57" s="9">
        <v>26.2</v>
      </c>
      <c r="T57" s="19">
        <f t="shared" si="15"/>
        <v>5.7761043999999998E-2</v>
      </c>
      <c r="U57" s="32">
        <v>42156</v>
      </c>
      <c r="V57" s="9" t="s">
        <v>30</v>
      </c>
      <c r="W57" s="9">
        <v>2.9</v>
      </c>
      <c r="X57" s="19">
        <f t="shared" si="11"/>
        <v>6.3933979999999998E-3</v>
      </c>
      <c r="AC57" s="32">
        <v>42625</v>
      </c>
      <c r="AD57" s="9" t="s">
        <v>30</v>
      </c>
      <c r="AE57" s="9">
        <v>26.2</v>
      </c>
      <c r="AF57" s="19">
        <f t="shared" si="17"/>
        <v>5.7761043999999998E-2</v>
      </c>
      <c r="AG57" s="32">
        <v>42646</v>
      </c>
      <c r="AH57" s="9" t="s">
        <v>30</v>
      </c>
      <c r="AI57" s="9">
        <v>34.4</v>
      </c>
      <c r="AJ57" s="19">
        <f t="shared" si="12"/>
        <v>7.5838928E-2</v>
      </c>
      <c r="AK57" s="32">
        <v>42679</v>
      </c>
      <c r="AL57" s="9" t="s">
        <v>30</v>
      </c>
      <c r="AM57" s="9">
        <v>32.9</v>
      </c>
      <c r="AN57" s="19">
        <f t="shared" si="16"/>
        <v>7.2531998E-2</v>
      </c>
      <c r="AO57" s="32">
        <v>42726</v>
      </c>
      <c r="AP57" s="9" t="s">
        <v>30</v>
      </c>
      <c r="AQ57" s="9">
        <v>5.7</v>
      </c>
      <c r="AR57" s="19">
        <f t="shared" si="18"/>
        <v>1.2566334E-2</v>
      </c>
    </row>
    <row r="58" spans="1:44" x14ac:dyDescent="0.25">
      <c r="E58" s="32">
        <v>42423</v>
      </c>
      <c r="F58" s="9" t="s">
        <v>30</v>
      </c>
      <c r="G58" s="9">
        <v>13</v>
      </c>
      <c r="H58" s="19">
        <f t="shared" si="14"/>
        <v>2.8660060000000001E-2</v>
      </c>
      <c r="I58" s="32">
        <v>42079</v>
      </c>
      <c r="J58" s="9" t="s">
        <v>31</v>
      </c>
      <c r="K58" s="9">
        <v>0.1</v>
      </c>
      <c r="L58" s="19">
        <f t="shared" si="13"/>
        <v>2.2046200000000002E-4</v>
      </c>
      <c r="M58" s="32">
        <v>42105</v>
      </c>
      <c r="N58" s="9" t="s">
        <v>31</v>
      </c>
      <c r="O58" s="9">
        <v>0.5</v>
      </c>
      <c r="P58" s="19">
        <f t="shared" si="19"/>
        <v>1.10231E-3</v>
      </c>
      <c r="Q58" s="32">
        <v>42135</v>
      </c>
      <c r="R58" s="9" t="s">
        <v>30</v>
      </c>
      <c r="S58" s="9">
        <v>6.5</v>
      </c>
      <c r="T58" s="19">
        <f t="shared" si="15"/>
        <v>1.4330030000000001E-2</v>
      </c>
      <c r="U58" s="32">
        <v>42156</v>
      </c>
      <c r="V58" s="9" t="s">
        <v>30</v>
      </c>
      <c r="W58" s="9">
        <v>3.9</v>
      </c>
      <c r="X58" s="19">
        <f t="shared" si="11"/>
        <v>8.5980180000000007E-3</v>
      </c>
      <c r="AC58" s="32">
        <v>42625</v>
      </c>
      <c r="AD58" s="9" t="s">
        <v>30</v>
      </c>
      <c r="AE58" s="9">
        <v>31.1</v>
      </c>
      <c r="AF58" s="19">
        <f t="shared" si="17"/>
        <v>6.8563682000000001E-2</v>
      </c>
      <c r="AG58" s="32">
        <v>42646</v>
      </c>
      <c r="AH58" s="9" t="s">
        <v>30</v>
      </c>
      <c r="AI58" s="9">
        <v>25.5</v>
      </c>
      <c r="AJ58" s="19">
        <f t="shared" si="12"/>
        <v>5.621781E-2</v>
      </c>
      <c r="AK58" s="32">
        <v>42679</v>
      </c>
      <c r="AL58" s="9" t="s">
        <v>30</v>
      </c>
      <c r="AM58" s="9">
        <v>10.9</v>
      </c>
      <c r="AN58" s="19">
        <f t="shared" si="16"/>
        <v>2.4030358000000002E-2</v>
      </c>
      <c r="AO58" s="32">
        <v>42732</v>
      </c>
      <c r="AP58" s="9" t="s">
        <v>30</v>
      </c>
      <c r="AQ58" s="9">
        <v>7.1</v>
      </c>
      <c r="AR58" s="19">
        <f t="shared" si="18"/>
        <v>1.5652802E-2</v>
      </c>
    </row>
    <row r="59" spans="1:44" x14ac:dyDescent="0.25">
      <c r="E59" s="32">
        <v>42424</v>
      </c>
      <c r="F59" s="9" t="s">
        <v>30</v>
      </c>
      <c r="G59" s="9">
        <v>6</v>
      </c>
      <c r="H59" s="19">
        <f t="shared" si="14"/>
        <v>1.322772E-2</v>
      </c>
      <c r="I59" s="32">
        <v>42079</v>
      </c>
      <c r="J59" s="9" t="s">
        <v>31</v>
      </c>
      <c r="K59" s="9">
        <v>0.4</v>
      </c>
      <c r="L59" s="19">
        <f t="shared" si="13"/>
        <v>8.8184800000000007E-4</v>
      </c>
      <c r="M59" s="32">
        <v>42106</v>
      </c>
      <c r="N59" s="9" t="s">
        <v>31</v>
      </c>
      <c r="O59" s="9">
        <v>1.1000000000000001</v>
      </c>
      <c r="P59" s="19">
        <f t="shared" si="19"/>
        <v>2.4250820000000003E-3</v>
      </c>
      <c r="Q59" s="32">
        <v>42135</v>
      </c>
      <c r="R59" s="9" t="s">
        <v>30</v>
      </c>
      <c r="S59" s="9">
        <v>60.8</v>
      </c>
      <c r="T59" s="19">
        <f t="shared" si="15"/>
        <v>0.13404089599999999</v>
      </c>
      <c r="U59" s="32">
        <v>42156</v>
      </c>
      <c r="V59" s="9" t="s">
        <v>30</v>
      </c>
      <c r="W59" s="9">
        <v>9.5</v>
      </c>
      <c r="X59" s="19">
        <f t="shared" si="11"/>
        <v>2.094389E-2</v>
      </c>
      <c r="AC59" s="32">
        <v>42625</v>
      </c>
      <c r="AD59" s="9" t="s">
        <v>30</v>
      </c>
      <c r="AE59" s="9">
        <v>9.8000000000000007</v>
      </c>
      <c r="AF59" s="19">
        <f t="shared" si="17"/>
        <v>2.1605276000000003E-2</v>
      </c>
      <c r="AG59" s="32">
        <v>42646</v>
      </c>
      <c r="AH59" s="9" t="s">
        <v>30</v>
      </c>
      <c r="AI59" s="9">
        <v>27.8</v>
      </c>
      <c r="AJ59" s="19">
        <f t="shared" si="12"/>
        <v>6.1288436000000002E-2</v>
      </c>
      <c r="AK59" s="32">
        <v>42679</v>
      </c>
      <c r="AL59" s="9" t="s">
        <v>30</v>
      </c>
      <c r="AM59" s="9">
        <v>35.799999999999997</v>
      </c>
      <c r="AN59" s="19">
        <f t="shared" si="16"/>
        <v>7.8925395999999995E-2</v>
      </c>
      <c r="AO59" s="32">
        <v>42732</v>
      </c>
      <c r="AP59" s="9" t="s">
        <v>30</v>
      </c>
      <c r="AQ59" s="9">
        <v>19.399999999999999</v>
      </c>
      <c r="AR59" s="19">
        <f t="shared" si="18"/>
        <v>4.2769627999999997E-2</v>
      </c>
    </row>
    <row r="60" spans="1:44" x14ac:dyDescent="0.25">
      <c r="E60" s="32">
        <v>42428</v>
      </c>
      <c r="F60" s="9" t="s">
        <v>30</v>
      </c>
      <c r="G60" s="9">
        <v>7</v>
      </c>
      <c r="H60" s="19">
        <f t="shared" si="14"/>
        <v>1.5432339999999999E-2</v>
      </c>
      <c r="I60" s="32">
        <v>42079</v>
      </c>
      <c r="J60" s="9" t="s">
        <v>31</v>
      </c>
      <c r="K60" s="9">
        <v>1</v>
      </c>
      <c r="L60" s="19">
        <f t="shared" si="13"/>
        <v>2.20462E-3</v>
      </c>
      <c r="M60" s="32">
        <v>42107</v>
      </c>
      <c r="N60" s="9" t="s">
        <v>31</v>
      </c>
      <c r="O60" s="9">
        <v>0.2</v>
      </c>
      <c r="P60" s="19">
        <f t="shared" si="19"/>
        <v>4.4092400000000004E-4</v>
      </c>
      <c r="Q60" s="32">
        <v>42135</v>
      </c>
      <c r="R60" s="9" t="s">
        <v>30</v>
      </c>
      <c r="S60" s="9">
        <v>5.3</v>
      </c>
      <c r="T60" s="19">
        <f t="shared" si="15"/>
        <v>1.1684485999999999E-2</v>
      </c>
      <c r="U60" s="32">
        <v>42156</v>
      </c>
      <c r="V60" s="9" t="s">
        <v>30</v>
      </c>
      <c r="W60" s="9">
        <v>8.6</v>
      </c>
      <c r="X60" s="19">
        <f t="shared" si="11"/>
        <v>1.8959732E-2</v>
      </c>
      <c r="AC60" s="32">
        <v>42625</v>
      </c>
      <c r="AD60" s="9" t="s">
        <v>30</v>
      </c>
      <c r="AE60" s="9">
        <v>5.9</v>
      </c>
      <c r="AF60" s="19">
        <f t="shared" si="17"/>
        <v>1.3007258000000001E-2</v>
      </c>
      <c r="AG60" s="32">
        <v>42646</v>
      </c>
      <c r="AH60" s="9" t="s">
        <v>30</v>
      </c>
      <c r="AI60" s="9">
        <v>24.9</v>
      </c>
      <c r="AJ60" s="19">
        <f t="shared" si="12"/>
        <v>5.4895038E-2</v>
      </c>
      <c r="AK60" s="32">
        <v>42679</v>
      </c>
      <c r="AL60" s="9" t="s">
        <v>30</v>
      </c>
      <c r="AM60" s="9">
        <v>29.8</v>
      </c>
      <c r="AN60" s="19">
        <f t="shared" si="16"/>
        <v>6.5697675999999997E-2</v>
      </c>
      <c r="AO60" s="32">
        <v>42732</v>
      </c>
      <c r="AP60" s="9" t="s">
        <v>30</v>
      </c>
      <c r="AQ60" s="9">
        <v>16.399999999999999</v>
      </c>
      <c r="AR60" s="19">
        <f t="shared" si="18"/>
        <v>3.6155767999999998E-2</v>
      </c>
    </row>
    <row r="61" spans="1:44" x14ac:dyDescent="0.25">
      <c r="E61" s="32">
        <v>42428</v>
      </c>
      <c r="F61" s="9" t="s">
        <v>30</v>
      </c>
      <c r="G61" s="9">
        <v>10</v>
      </c>
      <c r="H61" s="19">
        <f t="shared" si="14"/>
        <v>2.2046200000000002E-2</v>
      </c>
      <c r="I61" s="32">
        <v>42079</v>
      </c>
      <c r="J61" s="9" t="s">
        <v>31</v>
      </c>
      <c r="K61" s="9">
        <v>0.2</v>
      </c>
      <c r="L61" s="19">
        <f t="shared" si="13"/>
        <v>4.4092400000000004E-4</v>
      </c>
      <c r="M61" s="32">
        <v>42107</v>
      </c>
      <c r="N61" s="9" t="s">
        <v>31</v>
      </c>
      <c r="O61" s="9">
        <v>0.3</v>
      </c>
      <c r="P61" s="19">
        <f t="shared" si="19"/>
        <v>6.6138600000000003E-4</v>
      </c>
      <c r="Q61" s="32">
        <v>42135</v>
      </c>
      <c r="R61" s="9" t="s">
        <v>31</v>
      </c>
      <c r="S61" s="9">
        <v>0.9</v>
      </c>
      <c r="T61" s="19">
        <f t="shared" si="15"/>
        <v>1.9841580000000002E-3</v>
      </c>
      <c r="U61" s="32">
        <v>42156</v>
      </c>
      <c r="V61" s="9" t="s">
        <v>30</v>
      </c>
      <c r="W61" s="9">
        <v>3.3</v>
      </c>
      <c r="X61" s="19">
        <f t="shared" si="11"/>
        <v>7.275246E-3</v>
      </c>
      <c r="AC61" s="32">
        <v>42625</v>
      </c>
      <c r="AD61" s="9" t="s">
        <v>30</v>
      </c>
      <c r="AE61" s="9">
        <v>21.9</v>
      </c>
      <c r="AF61" s="19">
        <f t="shared" si="17"/>
        <v>4.8281177999999994E-2</v>
      </c>
      <c r="AG61" s="32">
        <v>42646</v>
      </c>
      <c r="AH61" s="9" t="s">
        <v>30</v>
      </c>
      <c r="AI61" s="9">
        <v>19.399999999999999</v>
      </c>
      <c r="AJ61" s="19">
        <f t="shared" si="12"/>
        <v>4.2769627999999997E-2</v>
      </c>
      <c r="AK61" s="32">
        <v>42679</v>
      </c>
      <c r="AL61" s="9" t="s">
        <v>30</v>
      </c>
      <c r="AM61" s="9">
        <v>25</v>
      </c>
      <c r="AN61" s="19">
        <f t="shared" si="16"/>
        <v>5.5115499999999998E-2</v>
      </c>
      <c r="AO61" s="32">
        <v>42733</v>
      </c>
      <c r="AP61" s="9" t="s">
        <v>30</v>
      </c>
      <c r="AQ61" s="9">
        <v>25.4</v>
      </c>
      <c r="AR61" s="19">
        <f t="shared" si="18"/>
        <v>5.5997347999999995E-2</v>
      </c>
    </row>
    <row r="62" spans="1:44" x14ac:dyDescent="0.25">
      <c r="E62" s="32">
        <v>42428</v>
      </c>
      <c r="F62" s="9" t="s">
        <v>30</v>
      </c>
      <c r="G62" s="9">
        <v>11</v>
      </c>
      <c r="H62" s="19">
        <f t="shared" si="14"/>
        <v>2.4250819999999999E-2</v>
      </c>
      <c r="I62" s="32">
        <v>42079</v>
      </c>
      <c r="J62" s="9" t="s">
        <v>31</v>
      </c>
      <c r="K62" s="9">
        <v>0.3</v>
      </c>
      <c r="L62" s="19">
        <f t="shared" si="13"/>
        <v>6.6138600000000003E-4</v>
      </c>
      <c r="M62" s="32">
        <v>42107</v>
      </c>
      <c r="N62" s="9" t="s">
        <v>31</v>
      </c>
      <c r="O62" s="9">
        <v>0.3</v>
      </c>
      <c r="P62" s="19">
        <f t="shared" si="19"/>
        <v>6.6138600000000003E-4</v>
      </c>
      <c r="Q62" s="32">
        <v>42135</v>
      </c>
      <c r="R62" s="9" t="s">
        <v>31</v>
      </c>
      <c r="S62" s="9">
        <v>0.6</v>
      </c>
      <c r="T62" s="19">
        <f t="shared" si="15"/>
        <v>1.3227720000000001E-3</v>
      </c>
      <c r="U62" s="32">
        <v>42170</v>
      </c>
      <c r="V62" s="9" t="s">
        <v>30</v>
      </c>
      <c r="W62" s="9">
        <v>13.6</v>
      </c>
      <c r="X62" s="19">
        <f t="shared" si="11"/>
        <v>2.9982832000000001E-2</v>
      </c>
      <c r="AC62" s="32">
        <v>42626</v>
      </c>
      <c r="AD62" s="9" t="s">
        <v>30</v>
      </c>
      <c r="AE62" s="9">
        <v>12.6</v>
      </c>
      <c r="AF62" s="19">
        <f t="shared" si="17"/>
        <v>2.7778212E-2</v>
      </c>
      <c r="AG62" s="32">
        <v>42646</v>
      </c>
      <c r="AH62" s="9" t="s">
        <v>30</v>
      </c>
      <c r="AI62" s="9">
        <v>29</v>
      </c>
      <c r="AJ62" s="19">
        <f t="shared" si="12"/>
        <v>6.3933980000000001E-2</v>
      </c>
      <c r="AK62" s="32">
        <v>42679</v>
      </c>
      <c r="AL62" s="9" t="s">
        <v>30</v>
      </c>
      <c r="AM62" s="9">
        <v>14.5</v>
      </c>
      <c r="AN62" s="19">
        <f t="shared" si="16"/>
        <v>3.1966990000000001E-2</v>
      </c>
      <c r="AO62" s="32">
        <v>42733</v>
      </c>
      <c r="AP62" s="9" t="s">
        <v>30</v>
      </c>
      <c r="AQ62" s="9">
        <v>15</v>
      </c>
      <c r="AR62" s="19">
        <f t="shared" si="18"/>
        <v>3.3069300000000003E-2</v>
      </c>
    </row>
    <row r="63" spans="1:44" x14ac:dyDescent="0.25">
      <c r="E63" s="32">
        <v>42428</v>
      </c>
      <c r="F63" s="9" t="s">
        <v>30</v>
      </c>
      <c r="G63" s="9">
        <v>23</v>
      </c>
      <c r="H63" s="19">
        <f t="shared" si="14"/>
        <v>5.0706260000000003E-2</v>
      </c>
      <c r="I63" s="32">
        <v>42079</v>
      </c>
      <c r="J63" s="9" t="s">
        <v>31</v>
      </c>
      <c r="K63" s="9">
        <v>0.2</v>
      </c>
      <c r="L63" s="19">
        <f t="shared" si="13"/>
        <v>4.4092400000000004E-4</v>
      </c>
      <c r="M63" s="32">
        <v>42107</v>
      </c>
      <c r="N63" s="9" t="s">
        <v>31</v>
      </c>
      <c r="O63" s="9">
        <v>0.3</v>
      </c>
      <c r="P63" s="19">
        <f t="shared" si="19"/>
        <v>6.6138600000000003E-4</v>
      </c>
      <c r="Q63" s="32">
        <v>42135</v>
      </c>
      <c r="R63" s="9" t="s">
        <v>31</v>
      </c>
      <c r="S63" s="9">
        <v>0.6</v>
      </c>
      <c r="T63" s="19">
        <f t="shared" si="15"/>
        <v>1.3227720000000001E-3</v>
      </c>
      <c r="U63" s="32">
        <v>42170</v>
      </c>
      <c r="V63" s="9" t="s">
        <v>30</v>
      </c>
      <c r="W63" s="9">
        <v>3.4</v>
      </c>
      <c r="X63" s="19">
        <f t="shared" si="11"/>
        <v>7.4957080000000002E-3</v>
      </c>
      <c r="AC63" s="32">
        <v>42626</v>
      </c>
      <c r="AD63" s="9" t="s">
        <v>30</v>
      </c>
      <c r="AE63" s="9">
        <v>26.8</v>
      </c>
      <c r="AF63" s="19">
        <f t="shared" si="17"/>
        <v>5.9083816000000004E-2</v>
      </c>
      <c r="AG63" s="32">
        <v>42646</v>
      </c>
      <c r="AH63" s="9" t="s">
        <v>30</v>
      </c>
      <c r="AI63" s="9">
        <v>28.4</v>
      </c>
      <c r="AJ63" s="19">
        <f t="shared" si="12"/>
        <v>6.2611208000000002E-2</v>
      </c>
      <c r="AK63" s="32">
        <v>42679</v>
      </c>
      <c r="AL63" s="9" t="s">
        <v>30</v>
      </c>
      <c r="AM63" s="9">
        <v>14</v>
      </c>
      <c r="AN63" s="19">
        <f t="shared" si="16"/>
        <v>3.0864679999999999E-2</v>
      </c>
      <c r="AO63" s="32">
        <v>42733</v>
      </c>
      <c r="AP63" s="9" t="s">
        <v>30</v>
      </c>
      <c r="AQ63" s="9">
        <v>17.100000000000001</v>
      </c>
      <c r="AR63" s="19">
        <f t="shared" si="18"/>
        <v>3.7699002000000002E-2</v>
      </c>
    </row>
    <row r="64" spans="1:44" x14ac:dyDescent="0.25">
      <c r="E64" s="32">
        <v>42429</v>
      </c>
      <c r="F64" s="9" t="s">
        <v>31</v>
      </c>
      <c r="G64" s="9">
        <v>0.3</v>
      </c>
      <c r="H64" s="19">
        <f t="shared" si="14"/>
        <v>6.6138600000000003E-4</v>
      </c>
      <c r="I64" s="32">
        <v>42079</v>
      </c>
      <c r="J64" s="9" t="s">
        <v>31</v>
      </c>
      <c r="K64" s="9">
        <v>0.2</v>
      </c>
      <c r="L64" s="19">
        <f t="shared" si="13"/>
        <v>4.4092400000000004E-4</v>
      </c>
      <c r="M64" s="32">
        <v>42107</v>
      </c>
      <c r="N64" s="9" t="s">
        <v>31</v>
      </c>
      <c r="O64" s="9">
        <v>0.6</v>
      </c>
      <c r="P64" s="19">
        <f t="shared" si="19"/>
        <v>1.3227720000000001E-3</v>
      </c>
      <c r="Q64" s="32">
        <v>42135</v>
      </c>
      <c r="R64" s="9" t="s">
        <v>31</v>
      </c>
      <c r="S64" s="9">
        <v>1.1000000000000001</v>
      </c>
      <c r="T64" s="19">
        <f t="shared" si="15"/>
        <v>2.4250820000000003E-3</v>
      </c>
      <c r="U64" s="32">
        <v>41792</v>
      </c>
      <c r="V64" s="9" t="s">
        <v>30</v>
      </c>
      <c r="W64" s="9">
        <v>47.8</v>
      </c>
      <c r="X64" s="19">
        <f t="shared" si="11"/>
        <v>0.10538083599999999</v>
      </c>
      <c r="AC64" s="32">
        <v>42626</v>
      </c>
      <c r="AD64" s="9" t="s">
        <v>30</v>
      </c>
      <c r="AE64" s="9">
        <v>22.1</v>
      </c>
      <c r="AF64" s="19">
        <f t="shared" si="17"/>
        <v>4.8722102000000003E-2</v>
      </c>
      <c r="AG64" s="32">
        <v>42646</v>
      </c>
      <c r="AH64" s="9" t="s">
        <v>30</v>
      </c>
      <c r="AI64" s="9">
        <v>45.6</v>
      </c>
      <c r="AJ64" s="19">
        <f t="shared" si="12"/>
        <v>0.100530672</v>
      </c>
      <c r="AK64" s="32">
        <v>42679</v>
      </c>
      <c r="AL64" s="9" t="s">
        <v>30</v>
      </c>
      <c r="AM64" s="9">
        <v>10.8</v>
      </c>
      <c r="AN64" s="19">
        <f t="shared" si="16"/>
        <v>2.3809896000000001E-2</v>
      </c>
      <c r="AO64" s="32">
        <v>42733</v>
      </c>
      <c r="AP64" s="9" t="s">
        <v>30</v>
      </c>
      <c r="AQ64" s="9">
        <v>32.299999999999997</v>
      </c>
      <c r="AR64" s="19">
        <f t="shared" si="18"/>
        <v>7.1209226E-2</v>
      </c>
    </row>
    <row r="65" spans="5:44" x14ac:dyDescent="0.25">
      <c r="E65" s="32">
        <v>42429</v>
      </c>
      <c r="F65" s="9" t="s">
        <v>31</v>
      </c>
      <c r="G65" s="9">
        <v>0.3</v>
      </c>
      <c r="H65" s="19">
        <f t="shared" si="14"/>
        <v>6.6138600000000003E-4</v>
      </c>
      <c r="I65" s="32">
        <v>42079</v>
      </c>
      <c r="J65" s="9" t="s">
        <v>31</v>
      </c>
      <c r="K65" s="9">
        <v>0.2</v>
      </c>
      <c r="L65" s="19">
        <f t="shared" si="13"/>
        <v>4.4092400000000004E-4</v>
      </c>
      <c r="M65" s="32">
        <v>42107</v>
      </c>
      <c r="N65" s="9" t="s">
        <v>30</v>
      </c>
      <c r="O65" s="9">
        <v>11.1</v>
      </c>
      <c r="P65" s="19">
        <f t="shared" si="19"/>
        <v>2.4471282E-2</v>
      </c>
      <c r="Q65" s="32">
        <v>42135</v>
      </c>
      <c r="R65" s="9" t="s">
        <v>31</v>
      </c>
      <c r="S65" s="9">
        <v>1.8</v>
      </c>
      <c r="T65" s="19">
        <f t="shared" si="15"/>
        <v>3.9683160000000004E-3</v>
      </c>
      <c r="U65" s="32">
        <v>41793</v>
      </c>
      <c r="V65" s="9" t="s">
        <v>31</v>
      </c>
      <c r="W65" s="9">
        <v>0.6</v>
      </c>
      <c r="X65" s="19">
        <f t="shared" si="11"/>
        <v>1.3227720000000001E-3</v>
      </c>
      <c r="AC65" s="32">
        <v>42627</v>
      </c>
      <c r="AD65" s="9" t="s">
        <v>30</v>
      </c>
      <c r="AE65" s="9">
        <v>19.600000000000001</v>
      </c>
      <c r="AF65" s="19">
        <f t="shared" si="17"/>
        <v>4.3210552000000006E-2</v>
      </c>
      <c r="AG65" s="32">
        <v>42646</v>
      </c>
      <c r="AH65" s="9" t="s">
        <v>30</v>
      </c>
      <c r="AI65" s="9">
        <v>41.8</v>
      </c>
      <c r="AJ65" s="19">
        <f t="shared" si="12"/>
        <v>9.2153115999999993E-2</v>
      </c>
      <c r="AK65" s="32">
        <v>42679</v>
      </c>
      <c r="AL65" s="9" t="s">
        <v>30</v>
      </c>
      <c r="AM65" s="9">
        <v>18.7</v>
      </c>
      <c r="AN65" s="19">
        <f t="shared" si="16"/>
        <v>4.1226394E-2</v>
      </c>
      <c r="AO65" s="32">
        <v>42733</v>
      </c>
      <c r="AP65" s="9" t="s">
        <v>30</v>
      </c>
      <c r="AQ65" s="9">
        <v>32.4</v>
      </c>
      <c r="AR65" s="19">
        <f t="shared" si="18"/>
        <v>7.1429687999999991E-2</v>
      </c>
    </row>
    <row r="66" spans="5:44" x14ac:dyDescent="0.25">
      <c r="E66" s="32">
        <v>42429</v>
      </c>
      <c r="F66" s="9" t="s">
        <v>31</v>
      </c>
      <c r="G66" s="9">
        <v>0.2</v>
      </c>
      <c r="H66" s="19">
        <f t="shared" si="14"/>
        <v>4.4092400000000004E-4</v>
      </c>
      <c r="I66" s="32">
        <v>42079</v>
      </c>
      <c r="J66" s="9" t="s">
        <v>31</v>
      </c>
      <c r="K66" s="9">
        <v>0.3</v>
      </c>
      <c r="L66" s="19">
        <f t="shared" si="13"/>
        <v>6.6138600000000003E-4</v>
      </c>
      <c r="M66" s="32">
        <v>42108</v>
      </c>
      <c r="N66" s="9" t="s">
        <v>30</v>
      </c>
      <c r="O66" s="9">
        <v>60.3</v>
      </c>
      <c r="P66" s="19">
        <f t="shared" si="19"/>
        <v>0.132938586</v>
      </c>
      <c r="Q66" s="32">
        <v>42137</v>
      </c>
      <c r="R66" s="9" t="s">
        <v>30</v>
      </c>
      <c r="S66" s="9">
        <v>2.2999999999999998</v>
      </c>
      <c r="T66" s="19">
        <f t="shared" si="15"/>
        <v>5.070626E-3</v>
      </c>
      <c r="U66" s="32">
        <v>41793</v>
      </c>
      <c r="V66" s="9" t="s">
        <v>31</v>
      </c>
      <c r="W66" s="9">
        <v>0.7</v>
      </c>
      <c r="X66" s="19">
        <f t="shared" si="11"/>
        <v>1.5432339999999999E-3</v>
      </c>
      <c r="AC66" s="32">
        <v>42627</v>
      </c>
      <c r="AD66" s="9" t="s">
        <v>30</v>
      </c>
      <c r="AE66" s="9">
        <v>45.4</v>
      </c>
      <c r="AF66" s="19">
        <f t="shared" si="17"/>
        <v>0.10008974799999999</v>
      </c>
      <c r="AG66" s="32">
        <v>42646</v>
      </c>
      <c r="AH66" s="9" t="s">
        <v>30</v>
      </c>
      <c r="AI66" s="9">
        <v>78.099999999999994</v>
      </c>
      <c r="AJ66" s="19">
        <f t="shared" si="12"/>
        <v>0.17218082199999998</v>
      </c>
      <c r="AK66" s="32">
        <v>42679</v>
      </c>
      <c r="AL66" s="9" t="s">
        <v>30</v>
      </c>
      <c r="AM66" s="9">
        <v>25</v>
      </c>
      <c r="AN66" s="19">
        <f t="shared" si="16"/>
        <v>5.5115499999999998E-2</v>
      </c>
      <c r="AO66" s="32">
        <v>42733</v>
      </c>
      <c r="AP66" s="9" t="s">
        <v>30</v>
      </c>
      <c r="AQ66" s="9">
        <v>18.399999999999999</v>
      </c>
      <c r="AR66" s="19">
        <f t="shared" si="18"/>
        <v>4.0565008E-2</v>
      </c>
    </row>
    <row r="67" spans="5:44" x14ac:dyDescent="0.25">
      <c r="E67" s="32">
        <v>42429</v>
      </c>
      <c r="F67" s="9" t="s">
        <v>31</v>
      </c>
      <c r="G67" s="9">
        <v>0.3</v>
      </c>
      <c r="H67" s="19">
        <f t="shared" si="14"/>
        <v>6.6138600000000003E-4</v>
      </c>
      <c r="I67" s="32">
        <v>42079</v>
      </c>
      <c r="J67" s="9" t="s">
        <v>31</v>
      </c>
      <c r="K67" s="9">
        <v>0.2</v>
      </c>
      <c r="L67" s="19">
        <f t="shared" si="13"/>
        <v>4.4092400000000004E-4</v>
      </c>
      <c r="M67" s="32">
        <v>42108</v>
      </c>
      <c r="N67" s="9" t="s">
        <v>31</v>
      </c>
      <c r="O67" s="9">
        <v>0.5</v>
      </c>
      <c r="P67" s="19">
        <f t="shared" si="19"/>
        <v>1.10231E-3</v>
      </c>
      <c r="Q67" s="32">
        <v>42138</v>
      </c>
      <c r="R67" s="9" t="s">
        <v>31</v>
      </c>
      <c r="S67" s="9">
        <v>0.7</v>
      </c>
      <c r="T67" s="19">
        <f t="shared" si="15"/>
        <v>1.5432339999999999E-3</v>
      </c>
      <c r="U67" s="32">
        <v>41793</v>
      </c>
      <c r="V67" s="9" t="s">
        <v>31</v>
      </c>
      <c r="W67" s="9">
        <v>2.2999999999999998</v>
      </c>
      <c r="X67" s="19">
        <f t="shared" si="11"/>
        <v>5.070626E-3</v>
      </c>
      <c r="AC67" s="32">
        <v>42627</v>
      </c>
      <c r="AD67" s="9" t="s">
        <v>30</v>
      </c>
      <c r="AE67" s="9">
        <v>103.5</v>
      </c>
      <c r="AF67" s="19">
        <f t="shared" si="17"/>
        <v>0.22817817000000001</v>
      </c>
      <c r="AG67" s="32">
        <v>42646</v>
      </c>
      <c r="AH67" s="9" t="s">
        <v>30</v>
      </c>
      <c r="AI67" s="9">
        <v>11.4</v>
      </c>
      <c r="AJ67" s="19">
        <f t="shared" si="12"/>
        <v>2.5132668E-2</v>
      </c>
      <c r="AK67" s="32">
        <v>42679</v>
      </c>
      <c r="AL67" s="9" t="s">
        <v>30</v>
      </c>
      <c r="AM67" s="9">
        <v>11.2</v>
      </c>
      <c r="AN67" s="19">
        <f t="shared" si="16"/>
        <v>2.4691743999999998E-2</v>
      </c>
      <c r="AO67" s="32">
        <v>42339</v>
      </c>
      <c r="AP67" s="9" t="s">
        <v>30</v>
      </c>
      <c r="AQ67" s="9">
        <v>14.3</v>
      </c>
      <c r="AR67" s="19">
        <f t="shared" si="18"/>
        <v>3.1526065999999998E-2</v>
      </c>
    </row>
    <row r="68" spans="5:44" x14ac:dyDescent="0.25">
      <c r="E68" s="32">
        <v>42429</v>
      </c>
      <c r="F68" s="9" t="s">
        <v>31</v>
      </c>
      <c r="G68" s="9">
        <v>0.4</v>
      </c>
      <c r="H68" s="19">
        <f t="shared" si="14"/>
        <v>8.8184800000000007E-4</v>
      </c>
      <c r="I68" s="32">
        <v>42079</v>
      </c>
      <c r="J68" s="9" t="s">
        <v>31</v>
      </c>
      <c r="K68" s="9">
        <v>0.4</v>
      </c>
      <c r="L68" s="19">
        <f t="shared" si="13"/>
        <v>8.8184800000000007E-4</v>
      </c>
      <c r="M68" s="32">
        <v>42108</v>
      </c>
      <c r="N68" s="9" t="s">
        <v>31</v>
      </c>
      <c r="O68" s="9">
        <v>0.4</v>
      </c>
      <c r="P68" s="19">
        <f t="shared" si="19"/>
        <v>8.8184800000000007E-4</v>
      </c>
      <c r="Q68" s="32">
        <v>42138</v>
      </c>
      <c r="R68" s="9" t="s">
        <v>31</v>
      </c>
      <c r="S68" s="9">
        <v>1</v>
      </c>
      <c r="T68" s="19">
        <f t="shared" si="15"/>
        <v>2.20462E-3</v>
      </c>
      <c r="U68" s="32">
        <v>41793</v>
      </c>
      <c r="V68" s="9" t="s">
        <v>31</v>
      </c>
      <c r="W68" s="9">
        <v>1.1000000000000001</v>
      </c>
      <c r="X68" s="19">
        <f t="shared" si="11"/>
        <v>2.4250820000000003E-3</v>
      </c>
      <c r="AC68" s="32">
        <v>42628</v>
      </c>
      <c r="AD68" s="9" t="s">
        <v>30</v>
      </c>
      <c r="AE68" s="9">
        <v>40</v>
      </c>
      <c r="AF68" s="19">
        <f t="shared" si="17"/>
        <v>8.8184800000000008E-2</v>
      </c>
      <c r="AG68" s="32">
        <v>42646</v>
      </c>
      <c r="AH68" s="9" t="s">
        <v>30</v>
      </c>
      <c r="AI68" s="9">
        <v>27.6</v>
      </c>
      <c r="AJ68" s="19">
        <f t="shared" si="12"/>
        <v>6.0847512000000006E-2</v>
      </c>
      <c r="AK68" s="32">
        <v>42679</v>
      </c>
      <c r="AL68" s="9" t="s">
        <v>30</v>
      </c>
      <c r="AM68" s="9">
        <v>10.6</v>
      </c>
      <c r="AN68" s="19">
        <f t="shared" si="16"/>
        <v>2.3368971999999998E-2</v>
      </c>
      <c r="AO68" s="32">
        <v>42339</v>
      </c>
      <c r="AP68" s="9" t="s">
        <v>30</v>
      </c>
      <c r="AQ68" s="9">
        <v>45</v>
      </c>
      <c r="AR68" s="19">
        <f t="shared" si="18"/>
        <v>9.9207900000000002E-2</v>
      </c>
    </row>
    <row r="69" spans="5:44" x14ac:dyDescent="0.25">
      <c r="E69" s="32">
        <v>42429</v>
      </c>
      <c r="F69" s="9" t="s">
        <v>31</v>
      </c>
      <c r="G69" s="9">
        <v>0.3</v>
      </c>
      <c r="H69" s="19">
        <f t="shared" si="14"/>
        <v>6.6138600000000003E-4</v>
      </c>
      <c r="I69" s="32">
        <v>42080</v>
      </c>
      <c r="J69" s="9" t="s">
        <v>30</v>
      </c>
      <c r="K69" s="9">
        <v>29</v>
      </c>
      <c r="L69" s="19">
        <f t="shared" si="13"/>
        <v>6.3933980000000001E-2</v>
      </c>
      <c r="M69" s="32">
        <v>42108</v>
      </c>
      <c r="N69" s="9" t="s">
        <v>31</v>
      </c>
      <c r="O69" s="9">
        <v>0.3</v>
      </c>
      <c r="P69" s="19">
        <f t="shared" si="19"/>
        <v>6.6138600000000003E-4</v>
      </c>
      <c r="Q69" s="32">
        <v>42138</v>
      </c>
      <c r="R69" s="9" t="s">
        <v>31</v>
      </c>
      <c r="S69" s="9">
        <v>0.6</v>
      </c>
      <c r="T69" s="19">
        <f t="shared" si="15"/>
        <v>1.3227720000000001E-3</v>
      </c>
      <c r="U69" s="32">
        <v>41793</v>
      </c>
      <c r="V69" s="9" t="s">
        <v>31</v>
      </c>
      <c r="W69" s="9">
        <v>1</v>
      </c>
      <c r="X69" s="19">
        <f t="shared" si="11"/>
        <v>2.20462E-3</v>
      </c>
      <c r="AC69" s="32">
        <v>42628</v>
      </c>
      <c r="AD69" s="9" t="s">
        <v>30</v>
      </c>
      <c r="AE69" s="9">
        <v>92.6</v>
      </c>
      <c r="AF69" s="19">
        <f t="shared" si="17"/>
        <v>0.20414781199999998</v>
      </c>
      <c r="AG69" s="32">
        <v>42646</v>
      </c>
      <c r="AH69" s="9" t="s">
        <v>30</v>
      </c>
      <c r="AI69" s="9">
        <v>28.8</v>
      </c>
      <c r="AJ69" s="19">
        <f t="shared" si="12"/>
        <v>6.3493056000000006E-2</v>
      </c>
      <c r="AK69" s="32">
        <v>42679</v>
      </c>
      <c r="AL69" s="9" t="s">
        <v>30</v>
      </c>
      <c r="AM69" s="9">
        <v>36.5</v>
      </c>
      <c r="AN69" s="19">
        <f t="shared" si="16"/>
        <v>8.0468629999999999E-2</v>
      </c>
      <c r="AO69" s="32">
        <v>42339</v>
      </c>
      <c r="AP69" s="9" t="s">
        <v>30</v>
      </c>
      <c r="AQ69" s="9">
        <v>32.9</v>
      </c>
      <c r="AR69" s="19">
        <f t="shared" si="18"/>
        <v>7.2531998E-2</v>
      </c>
    </row>
    <row r="70" spans="5:44" x14ac:dyDescent="0.25">
      <c r="E70" s="32">
        <v>42429</v>
      </c>
      <c r="F70" s="9" t="s">
        <v>30</v>
      </c>
      <c r="G70" s="9">
        <v>19.100000000000001</v>
      </c>
      <c r="H70" s="19">
        <f t="shared" si="14"/>
        <v>4.2108242000000004E-2</v>
      </c>
      <c r="I70" s="32">
        <v>42080</v>
      </c>
      <c r="J70" s="9" t="s">
        <v>31</v>
      </c>
      <c r="K70" s="9">
        <v>0.3</v>
      </c>
      <c r="L70" s="19">
        <f t="shared" si="13"/>
        <v>6.6138600000000003E-4</v>
      </c>
      <c r="M70" s="32">
        <v>42108</v>
      </c>
      <c r="N70" s="9" t="s">
        <v>31</v>
      </c>
      <c r="O70" s="9">
        <v>0.4</v>
      </c>
      <c r="P70" s="19">
        <f t="shared" si="19"/>
        <v>8.8184800000000007E-4</v>
      </c>
      <c r="Q70" s="32">
        <v>42138</v>
      </c>
      <c r="R70" s="9" t="s">
        <v>31</v>
      </c>
      <c r="S70" s="9">
        <v>0.8</v>
      </c>
      <c r="T70" s="19">
        <f t="shared" si="15"/>
        <v>1.7636960000000001E-3</v>
      </c>
      <c r="U70" s="32">
        <v>41793</v>
      </c>
      <c r="V70" s="9" t="s">
        <v>31</v>
      </c>
      <c r="W70" s="9">
        <v>1.2</v>
      </c>
      <c r="X70" s="19">
        <f t="shared" si="11"/>
        <v>2.6455440000000001E-3</v>
      </c>
      <c r="AC70" s="32">
        <v>42628</v>
      </c>
      <c r="AD70" s="9" t="s">
        <v>30</v>
      </c>
      <c r="AE70" s="9">
        <v>4.8</v>
      </c>
      <c r="AF70" s="19">
        <f t="shared" si="17"/>
        <v>1.0582176E-2</v>
      </c>
      <c r="AG70" s="32">
        <v>42646</v>
      </c>
      <c r="AH70" s="9" t="s">
        <v>30</v>
      </c>
      <c r="AI70" s="9">
        <v>22.8</v>
      </c>
      <c r="AJ70" s="19">
        <f t="shared" si="12"/>
        <v>5.0265336000000001E-2</v>
      </c>
      <c r="AK70" s="32">
        <v>42679</v>
      </c>
      <c r="AL70" s="9" t="s">
        <v>30</v>
      </c>
      <c r="AM70" s="9">
        <v>23</v>
      </c>
      <c r="AN70" s="19">
        <f t="shared" si="16"/>
        <v>5.0706260000000003E-2</v>
      </c>
      <c r="AO70" s="32">
        <v>42339</v>
      </c>
      <c r="AP70" s="9" t="s">
        <v>30</v>
      </c>
      <c r="AQ70" s="9">
        <v>35</v>
      </c>
      <c r="AR70" s="19">
        <f t="shared" si="18"/>
        <v>7.71617E-2</v>
      </c>
    </row>
    <row r="71" spans="5:44" x14ac:dyDescent="0.25">
      <c r="E71" s="32">
        <v>42429</v>
      </c>
      <c r="F71" s="9" t="s">
        <v>31</v>
      </c>
      <c r="G71" s="9">
        <v>0.2</v>
      </c>
      <c r="H71" s="19">
        <f t="shared" si="14"/>
        <v>4.4092400000000004E-4</v>
      </c>
      <c r="I71" s="32">
        <v>42080</v>
      </c>
      <c r="J71" s="9" t="s">
        <v>31</v>
      </c>
      <c r="K71" s="9">
        <v>0.1</v>
      </c>
      <c r="L71" s="19">
        <f t="shared" si="13"/>
        <v>2.2046200000000002E-4</v>
      </c>
      <c r="M71" s="32">
        <v>42108</v>
      </c>
      <c r="N71" s="9" t="s">
        <v>31</v>
      </c>
      <c r="O71" s="9">
        <v>0.6</v>
      </c>
      <c r="P71" s="19">
        <f t="shared" si="19"/>
        <v>1.3227720000000001E-3</v>
      </c>
      <c r="Q71" s="32">
        <v>42138</v>
      </c>
      <c r="R71" s="9" t="s">
        <v>31</v>
      </c>
      <c r="S71" s="9">
        <v>0.3</v>
      </c>
      <c r="T71" s="19">
        <f t="shared" si="15"/>
        <v>6.6138600000000003E-4</v>
      </c>
      <c r="U71" s="32">
        <v>41793</v>
      </c>
      <c r="V71" s="9" t="s">
        <v>31</v>
      </c>
      <c r="W71" s="9">
        <v>1</v>
      </c>
      <c r="X71" s="19">
        <f t="shared" si="11"/>
        <v>2.20462E-3</v>
      </c>
      <c r="AC71" s="32">
        <v>42628</v>
      </c>
      <c r="AD71" s="9" t="s">
        <v>30</v>
      </c>
      <c r="AE71" s="9">
        <v>79.3</v>
      </c>
      <c r="AF71" s="19">
        <f t="shared" si="17"/>
        <v>0.17482636599999998</v>
      </c>
      <c r="AG71" s="32">
        <v>42646</v>
      </c>
      <c r="AH71" s="9" t="s">
        <v>30</v>
      </c>
      <c r="AI71" s="9">
        <v>36.799999999999997</v>
      </c>
      <c r="AJ71" s="19">
        <f t="shared" si="12"/>
        <v>8.1130015999999999E-2</v>
      </c>
      <c r="AK71" s="32">
        <v>42679</v>
      </c>
      <c r="AL71" s="9" t="s">
        <v>30</v>
      </c>
      <c r="AM71" s="9">
        <v>33.1</v>
      </c>
      <c r="AN71" s="19">
        <f t="shared" si="16"/>
        <v>7.297292200000001E-2</v>
      </c>
      <c r="AO71" s="32">
        <v>42341</v>
      </c>
      <c r="AP71" s="9" t="s">
        <v>30</v>
      </c>
      <c r="AQ71" s="9">
        <v>41.7</v>
      </c>
      <c r="AR71" s="19">
        <f t="shared" si="18"/>
        <v>9.1932654000000003E-2</v>
      </c>
    </row>
    <row r="72" spans="5:44" x14ac:dyDescent="0.25">
      <c r="E72" s="32">
        <v>42429</v>
      </c>
      <c r="F72" s="9" t="s">
        <v>30</v>
      </c>
      <c r="G72" s="9">
        <v>7.7</v>
      </c>
      <c r="H72" s="19">
        <f t="shared" si="14"/>
        <v>1.6975574E-2</v>
      </c>
      <c r="I72" s="32">
        <v>42080</v>
      </c>
      <c r="J72" s="9" t="s">
        <v>31</v>
      </c>
      <c r="K72" s="9">
        <v>0.6</v>
      </c>
      <c r="L72" s="19">
        <f t="shared" si="13"/>
        <v>1.3227720000000001E-3</v>
      </c>
      <c r="M72" s="32">
        <v>42109</v>
      </c>
      <c r="N72" s="9" t="s">
        <v>31</v>
      </c>
      <c r="O72" s="9">
        <v>0.4</v>
      </c>
      <c r="P72" s="19">
        <f t="shared" si="19"/>
        <v>8.8184800000000007E-4</v>
      </c>
      <c r="Q72" s="32">
        <v>42138</v>
      </c>
      <c r="R72" s="9" t="s">
        <v>30</v>
      </c>
      <c r="S72" s="9">
        <v>39.1</v>
      </c>
      <c r="T72" s="19">
        <f t="shared" si="15"/>
        <v>8.6200642000000008E-2</v>
      </c>
      <c r="U72" s="32">
        <v>41793</v>
      </c>
      <c r="V72" s="9" t="s">
        <v>31</v>
      </c>
      <c r="W72" s="9">
        <v>2.7</v>
      </c>
      <c r="X72" s="19">
        <f t="shared" si="11"/>
        <v>5.9524740000000001E-3</v>
      </c>
      <c r="AC72" s="32">
        <v>42628</v>
      </c>
      <c r="AD72" s="9" t="s">
        <v>30</v>
      </c>
      <c r="AE72" s="9">
        <v>25.5</v>
      </c>
      <c r="AF72" s="19">
        <f t="shared" si="17"/>
        <v>5.621781E-2</v>
      </c>
      <c r="AG72" s="32">
        <v>42646</v>
      </c>
      <c r="AH72" s="9" t="s">
        <v>30</v>
      </c>
      <c r="AI72" s="9">
        <v>36.1</v>
      </c>
      <c r="AJ72" s="19">
        <f t="shared" si="12"/>
        <v>7.9586782000000009E-2</v>
      </c>
      <c r="AK72" s="32">
        <v>42679</v>
      </c>
      <c r="AL72" s="9" t="s">
        <v>30</v>
      </c>
      <c r="AM72" s="9">
        <v>22</v>
      </c>
      <c r="AN72" s="19">
        <f t="shared" si="16"/>
        <v>4.8501639999999999E-2</v>
      </c>
      <c r="AO72" s="32">
        <v>42341</v>
      </c>
      <c r="AP72" s="9" t="s">
        <v>30</v>
      </c>
      <c r="AQ72" s="9">
        <v>30.6</v>
      </c>
      <c r="AR72" s="19">
        <f t="shared" si="18"/>
        <v>6.7461372000000006E-2</v>
      </c>
    </row>
    <row r="73" spans="5:44" x14ac:dyDescent="0.25">
      <c r="I73" s="32">
        <v>42080</v>
      </c>
      <c r="J73" s="9" t="s">
        <v>31</v>
      </c>
      <c r="K73" s="9">
        <v>0.3</v>
      </c>
      <c r="L73" s="19">
        <f t="shared" si="13"/>
        <v>6.6138600000000003E-4</v>
      </c>
      <c r="M73" s="32">
        <v>42109</v>
      </c>
      <c r="N73" s="9" t="s">
        <v>31</v>
      </c>
      <c r="O73" s="9">
        <v>0.7</v>
      </c>
      <c r="P73" s="19">
        <f t="shared" si="19"/>
        <v>1.5432339999999999E-3</v>
      </c>
      <c r="Q73" s="32">
        <v>42138</v>
      </c>
      <c r="R73" s="9" t="s">
        <v>30</v>
      </c>
      <c r="S73" s="9">
        <v>33.299999999999997</v>
      </c>
      <c r="T73" s="19">
        <f t="shared" ref="T73:T136" si="20">S73*0.00220462</f>
        <v>7.3413845999999991E-2</v>
      </c>
      <c r="U73" s="32">
        <v>41794</v>
      </c>
      <c r="V73" s="9" t="s">
        <v>31</v>
      </c>
      <c r="W73" s="9">
        <v>0.9</v>
      </c>
      <c r="X73" s="19">
        <f t="shared" si="11"/>
        <v>1.9841580000000002E-3</v>
      </c>
      <c r="AC73" s="32">
        <v>42630</v>
      </c>
      <c r="AD73" s="9" t="s">
        <v>30</v>
      </c>
      <c r="AE73" s="9">
        <v>6</v>
      </c>
      <c r="AF73" s="19">
        <f t="shared" si="17"/>
        <v>1.322772E-2</v>
      </c>
      <c r="AG73" s="32">
        <v>42646</v>
      </c>
      <c r="AH73" s="9" t="s">
        <v>30</v>
      </c>
      <c r="AI73" s="9">
        <v>28.8</v>
      </c>
      <c r="AJ73" s="19">
        <f t="shared" si="12"/>
        <v>6.3493056000000006E-2</v>
      </c>
      <c r="AK73" s="32">
        <v>42679</v>
      </c>
      <c r="AL73" s="9" t="s">
        <v>30</v>
      </c>
      <c r="AM73" s="9">
        <v>9.1999999999999993</v>
      </c>
      <c r="AN73" s="19">
        <f t="shared" si="16"/>
        <v>2.0282504E-2</v>
      </c>
      <c r="AO73" s="32">
        <v>42341</v>
      </c>
      <c r="AP73" s="9" t="s">
        <v>30</v>
      </c>
      <c r="AQ73" s="9">
        <v>97.6</v>
      </c>
      <c r="AR73" s="19">
        <f t="shared" si="18"/>
        <v>0.21517091199999999</v>
      </c>
    </row>
    <row r="74" spans="5:44" x14ac:dyDescent="0.25">
      <c r="I74" s="32">
        <v>42080</v>
      </c>
      <c r="J74" s="9" t="s">
        <v>31</v>
      </c>
      <c r="K74" s="9">
        <v>0.3</v>
      </c>
      <c r="L74" s="19">
        <f t="shared" si="13"/>
        <v>6.6138600000000003E-4</v>
      </c>
      <c r="M74" s="32">
        <v>42109</v>
      </c>
      <c r="N74" s="9" t="s">
        <v>31</v>
      </c>
      <c r="O74" s="9">
        <v>0.3</v>
      </c>
      <c r="P74" s="19">
        <f t="shared" si="19"/>
        <v>6.6138600000000003E-4</v>
      </c>
      <c r="Q74" s="32">
        <v>42138</v>
      </c>
      <c r="R74" s="9" t="s">
        <v>30</v>
      </c>
      <c r="S74" s="9">
        <v>11.5</v>
      </c>
      <c r="T74" s="19">
        <f t="shared" si="20"/>
        <v>2.5353130000000001E-2</v>
      </c>
      <c r="U74" s="32">
        <v>41794</v>
      </c>
      <c r="V74" s="9" t="s">
        <v>31</v>
      </c>
      <c r="W74" s="9">
        <v>1.9</v>
      </c>
      <c r="X74" s="19">
        <f t="shared" si="11"/>
        <v>4.1887779999999998E-3</v>
      </c>
      <c r="AC74" s="32">
        <v>42630</v>
      </c>
      <c r="AD74" s="9" t="s">
        <v>30</v>
      </c>
      <c r="AE74" s="9">
        <v>7.9</v>
      </c>
      <c r="AF74" s="19">
        <f t="shared" si="17"/>
        <v>1.7416498000000002E-2</v>
      </c>
      <c r="AG74" s="32">
        <v>42646</v>
      </c>
      <c r="AH74" s="9" t="s">
        <v>30</v>
      </c>
      <c r="AI74" s="9">
        <v>29.9</v>
      </c>
      <c r="AJ74" s="19">
        <f t="shared" si="12"/>
        <v>6.5918138000000001E-2</v>
      </c>
      <c r="AK74" s="32">
        <v>42679</v>
      </c>
      <c r="AL74" s="9" t="s">
        <v>30</v>
      </c>
      <c r="AM74" s="9">
        <v>7.5</v>
      </c>
      <c r="AN74" s="19">
        <f t="shared" si="16"/>
        <v>1.6534650000000001E-2</v>
      </c>
      <c r="AO74" s="32">
        <v>42341</v>
      </c>
      <c r="AP74" s="9" t="s">
        <v>30</v>
      </c>
      <c r="AQ74" s="9">
        <v>10.8</v>
      </c>
      <c r="AR74" s="19">
        <f t="shared" si="18"/>
        <v>2.3809896000000001E-2</v>
      </c>
    </row>
    <row r="75" spans="5:44" x14ac:dyDescent="0.25">
      <c r="I75" s="32">
        <v>42081</v>
      </c>
      <c r="J75" s="9" t="s">
        <v>31</v>
      </c>
      <c r="K75" s="9">
        <v>1</v>
      </c>
      <c r="L75" s="19">
        <f t="shared" si="13"/>
        <v>2.20462E-3</v>
      </c>
      <c r="M75" s="32">
        <v>42109</v>
      </c>
      <c r="N75" s="9" t="s">
        <v>31</v>
      </c>
      <c r="O75" s="9">
        <v>0.4</v>
      </c>
      <c r="P75" s="19">
        <f t="shared" si="19"/>
        <v>8.8184800000000007E-4</v>
      </c>
      <c r="Q75" s="32">
        <v>42140</v>
      </c>
      <c r="R75" s="9" t="s">
        <v>31</v>
      </c>
      <c r="S75" s="9">
        <v>0.8</v>
      </c>
      <c r="T75" s="19">
        <f t="shared" si="20"/>
        <v>1.7636960000000001E-3</v>
      </c>
      <c r="U75" s="32">
        <v>41794</v>
      </c>
      <c r="V75" s="9" t="s">
        <v>31</v>
      </c>
      <c r="W75" s="9">
        <v>0.5</v>
      </c>
      <c r="X75" s="19">
        <f t="shared" si="11"/>
        <v>1.10231E-3</v>
      </c>
      <c r="AC75" s="32">
        <v>42630</v>
      </c>
      <c r="AD75" s="9" t="s">
        <v>30</v>
      </c>
      <c r="AE75" s="9">
        <v>25.4</v>
      </c>
      <c r="AF75" s="19">
        <f t="shared" si="17"/>
        <v>5.5997347999999995E-2</v>
      </c>
      <c r="AG75" s="32">
        <v>42646</v>
      </c>
      <c r="AH75" s="9" t="s">
        <v>30</v>
      </c>
      <c r="AI75" s="9">
        <v>27.4</v>
      </c>
      <c r="AJ75" s="19">
        <f t="shared" si="12"/>
        <v>6.0406587999999997E-2</v>
      </c>
      <c r="AK75" s="32">
        <v>42679</v>
      </c>
      <c r="AL75" s="9" t="s">
        <v>30</v>
      </c>
      <c r="AM75" s="9">
        <v>7.3</v>
      </c>
      <c r="AN75" s="19">
        <f t="shared" si="16"/>
        <v>1.6093725999999999E-2</v>
      </c>
      <c r="AO75" s="32">
        <v>42343</v>
      </c>
      <c r="AP75" s="9" t="s">
        <v>30</v>
      </c>
      <c r="AQ75" s="9">
        <v>15.1</v>
      </c>
      <c r="AR75" s="19">
        <f t="shared" si="18"/>
        <v>3.3289762000000001E-2</v>
      </c>
    </row>
    <row r="76" spans="5:44" x14ac:dyDescent="0.25">
      <c r="I76" s="32">
        <v>42081</v>
      </c>
      <c r="J76" s="9" t="s">
        <v>31</v>
      </c>
      <c r="K76" s="9">
        <v>0.3</v>
      </c>
      <c r="L76" s="19">
        <f t="shared" si="13"/>
        <v>6.6138600000000003E-4</v>
      </c>
      <c r="M76" s="32">
        <v>42109</v>
      </c>
      <c r="N76" s="9" t="s">
        <v>31</v>
      </c>
      <c r="O76" s="9">
        <v>0.4</v>
      </c>
      <c r="P76" s="19">
        <f t="shared" si="19"/>
        <v>8.8184800000000007E-4</v>
      </c>
      <c r="Q76" s="32">
        <v>42140</v>
      </c>
      <c r="R76" s="9" t="s">
        <v>31</v>
      </c>
      <c r="S76" s="9">
        <v>0.4</v>
      </c>
      <c r="T76" s="19">
        <f t="shared" si="20"/>
        <v>8.8184800000000007E-4</v>
      </c>
      <c r="U76" s="32">
        <v>41794</v>
      </c>
      <c r="V76" s="9" t="s">
        <v>31</v>
      </c>
      <c r="W76" s="9">
        <v>1.3</v>
      </c>
      <c r="X76" s="19">
        <f t="shared" si="11"/>
        <v>2.8660059999999999E-3</v>
      </c>
      <c r="AC76" s="32">
        <v>42630</v>
      </c>
      <c r="AD76" s="9" t="s">
        <v>30</v>
      </c>
      <c r="AE76" s="9">
        <v>4.7</v>
      </c>
      <c r="AF76" s="19">
        <f t="shared" si="17"/>
        <v>1.0361714000000001E-2</v>
      </c>
      <c r="AG76" s="32">
        <v>42646</v>
      </c>
      <c r="AH76" s="9" t="s">
        <v>30</v>
      </c>
      <c r="AI76" s="9">
        <v>21.5</v>
      </c>
      <c r="AJ76" s="19">
        <f t="shared" si="12"/>
        <v>4.7399330000000003E-2</v>
      </c>
      <c r="AK76" s="32">
        <v>42679</v>
      </c>
      <c r="AL76" s="9" t="s">
        <v>30</v>
      </c>
      <c r="AM76" s="9">
        <v>6.8</v>
      </c>
      <c r="AN76" s="19">
        <f t="shared" si="16"/>
        <v>1.4991416E-2</v>
      </c>
      <c r="AO76" s="32">
        <v>42343</v>
      </c>
      <c r="AP76" s="9" t="s">
        <v>30</v>
      </c>
      <c r="AQ76" s="9">
        <v>30.5</v>
      </c>
      <c r="AR76" s="19">
        <f t="shared" si="18"/>
        <v>6.7240910000000001E-2</v>
      </c>
    </row>
    <row r="77" spans="5:44" x14ac:dyDescent="0.25">
      <c r="I77" s="32">
        <v>42081</v>
      </c>
      <c r="J77" s="9" t="s">
        <v>31</v>
      </c>
      <c r="K77" s="9">
        <v>0.3</v>
      </c>
      <c r="L77" s="19">
        <f t="shared" si="13"/>
        <v>6.6138600000000003E-4</v>
      </c>
      <c r="M77" s="32">
        <v>42110</v>
      </c>
      <c r="N77" s="9" t="s">
        <v>31</v>
      </c>
      <c r="O77" s="9">
        <v>0.2</v>
      </c>
      <c r="P77" s="19">
        <f t="shared" si="19"/>
        <v>4.4092400000000004E-4</v>
      </c>
      <c r="Q77" s="32">
        <v>42140</v>
      </c>
      <c r="R77" s="9" t="s">
        <v>31</v>
      </c>
      <c r="S77" s="9">
        <v>0.9</v>
      </c>
      <c r="T77" s="19">
        <f t="shared" si="20"/>
        <v>1.9841580000000002E-3</v>
      </c>
      <c r="U77" s="32">
        <v>41794</v>
      </c>
      <c r="V77" s="9" t="s">
        <v>31</v>
      </c>
      <c r="W77" s="9">
        <v>1.3</v>
      </c>
      <c r="X77" s="19">
        <f t="shared" si="11"/>
        <v>2.8660059999999999E-3</v>
      </c>
      <c r="AC77" s="32">
        <v>42630</v>
      </c>
      <c r="AD77" s="9" t="s">
        <v>30</v>
      </c>
      <c r="AE77" s="9">
        <v>10.3</v>
      </c>
      <c r="AF77" s="19">
        <f t="shared" si="17"/>
        <v>2.2707586000000002E-2</v>
      </c>
      <c r="AG77" s="32">
        <v>42646</v>
      </c>
      <c r="AH77" s="9" t="s">
        <v>30</v>
      </c>
      <c r="AI77" s="9">
        <v>32</v>
      </c>
      <c r="AJ77" s="19">
        <f t="shared" si="12"/>
        <v>7.0547840000000001E-2</v>
      </c>
      <c r="AK77" s="32">
        <v>42681</v>
      </c>
      <c r="AL77" s="9" t="s">
        <v>30</v>
      </c>
      <c r="AM77" s="9">
        <v>17.3</v>
      </c>
      <c r="AN77" s="19">
        <f t="shared" si="16"/>
        <v>3.8139926000000005E-2</v>
      </c>
      <c r="AO77" s="32">
        <v>42343</v>
      </c>
      <c r="AP77" s="9" t="s">
        <v>30</v>
      </c>
      <c r="AQ77" s="9">
        <v>59.4</v>
      </c>
      <c r="AR77" s="19">
        <f t="shared" si="18"/>
        <v>0.13095442800000001</v>
      </c>
    </row>
    <row r="78" spans="5:44" x14ac:dyDescent="0.25">
      <c r="I78" s="32">
        <v>42081</v>
      </c>
      <c r="J78" s="9" t="s">
        <v>31</v>
      </c>
      <c r="K78" s="9">
        <v>0.3</v>
      </c>
      <c r="L78" s="19">
        <f t="shared" si="13"/>
        <v>6.6138600000000003E-4</v>
      </c>
      <c r="M78" s="32">
        <v>42110</v>
      </c>
      <c r="N78" s="9" t="s">
        <v>31</v>
      </c>
      <c r="O78" s="9">
        <v>0.2</v>
      </c>
      <c r="P78" s="19">
        <f t="shared" si="19"/>
        <v>4.4092400000000004E-4</v>
      </c>
      <c r="Q78" s="32">
        <v>42140</v>
      </c>
      <c r="R78" s="9" t="s">
        <v>31</v>
      </c>
      <c r="S78" s="9">
        <v>1.5</v>
      </c>
      <c r="T78" s="19">
        <f t="shared" si="20"/>
        <v>3.30693E-3</v>
      </c>
      <c r="U78" s="32">
        <v>41794</v>
      </c>
      <c r="V78" s="9" t="s">
        <v>31</v>
      </c>
      <c r="W78" s="9">
        <v>1.2</v>
      </c>
      <c r="X78" s="19">
        <f t="shared" si="11"/>
        <v>2.6455440000000001E-3</v>
      </c>
      <c r="AC78" s="32">
        <v>42635</v>
      </c>
      <c r="AD78" s="9" t="s">
        <v>30</v>
      </c>
      <c r="AE78" s="9">
        <v>21.1</v>
      </c>
      <c r="AF78" s="19">
        <f t="shared" si="17"/>
        <v>4.6517482000000006E-2</v>
      </c>
      <c r="AG78" s="32">
        <v>42646</v>
      </c>
      <c r="AH78" s="9" t="s">
        <v>30</v>
      </c>
      <c r="AI78" s="9">
        <v>24.8</v>
      </c>
      <c r="AJ78" s="19">
        <f t="shared" si="12"/>
        <v>5.4674576000000003E-2</v>
      </c>
      <c r="AK78" s="32">
        <v>42681</v>
      </c>
      <c r="AL78" s="9" t="s">
        <v>30</v>
      </c>
      <c r="AM78" s="9">
        <v>17.399999999999999</v>
      </c>
      <c r="AN78" s="19">
        <f t="shared" si="16"/>
        <v>3.8360387999999995E-2</v>
      </c>
      <c r="AO78" s="32">
        <v>42343</v>
      </c>
      <c r="AP78" s="9" t="s">
        <v>30</v>
      </c>
      <c r="AQ78" s="9">
        <v>34</v>
      </c>
      <c r="AR78" s="19">
        <f t="shared" si="18"/>
        <v>7.4957079999999995E-2</v>
      </c>
    </row>
    <row r="79" spans="5:44" x14ac:dyDescent="0.25">
      <c r="I79" s="32">
        <v>42082</v>
      </c>
      <c r="J79" s="9" t="s">
        <v>31</v>
      </c>
      <c r="K79" s="9">
        <v>0.3</v>
      </c>
      <c r="L79" s="19">
        <f t="shared" si="13"/>
        <v>6.6138600000000003E-4</v>
      </c>
      <c r="M79" s="32">
        <v>42110</v>
      </c>
      <c r="N79" s="9" t="s">
        <v>31</v>
      </c>
      <c r="O79" s="9">
        <v>0.4</v>
      </c>
      <c r="P79" s="19">
        <f t="shared" si="19"/>
        <v>8.8184800000000007E-4</v>
      </c>
      <c r="Q79" s="32">
        <v>42140</v>
      </c>
      <c r="R79" s="9" t="s">
        <v>31</v>
      </c>
      <c r="S79" s="9">
        <v>0.9</v>
      </c>
      <c r="T79" s="19">
        <f t="shared" si="20"/>
        <v>1.9841580000000002E-3</v>
      </c>
      <c r="U79" s="32">
        <v>41794</v>
      </c>
      <c r="V79" s="9" t="s">
        <v>30</v>
      </c>
      <c r="W79" s="9">
        <v>5.9</v>
      </c>
      <c r="X79" s="19">
        <f t="shared" si="11"/>
        <v>1.3007258000000001E-2</v>
      </c>
      <c r="AC79" s="32">
        <v>42635</v>
      </c>
      <c r="AD79" s="9" t="s">
        <v>30</v>
      </c>
      <c r="AE79" s="9">
        <v>15.8</v>
      </c>
      <c r="AF79" s="19">
        <f t="shared" si="17"/>
        <v>3.4832996000000005E-2</v>
      </c>
      <c r="AG79" s="32">
        <v>42646</v>
      </c>
      <c r="AH79" s="9" t="s">
        <v>30</v>
      </c>
      <c r="AI79" s="9">
        <v>13.1</v>
      </c>
      <c r="AJ79" s="19">
        <f t="shared" si="12"/>
        <v>2.8880521999999999E-2</v>
      </c>
      <c r="AK79" s="32">
        <v>42681</v>
      </c>
      <c r="AL79" s="9" t="s">
        <v>30</v>
      </c>
      <c r="AM79" s="9">
        <v>18.5</v>
      </c>
      <c r="AN79" s="19">
        <f t="shared" si="16"/>
        <v>4.0785469999999997E-2</v>
      </c>
      <c r="AO79" s="32">
        <v>42345</v>
      </c>
      <c r="AP79" s="9" t="s">
        <v>30</v>
      </c>
      <c r="AQ79" s="9">
        <v>15.9</v>
      </c>
      <c r="AR79" s="19">
        <f t="shared" si="18"/>
        <v>3.5053458000000003E-2</v>
      </c>
    </row>
    <row r="80" spans="5:44" x14ac:dyDescent="0.25">
      <c r="I80" s="32">
        <v>42082</v>
      </c>
      <c r="J80" s="9" t="s">
        <v>31</v>
      </c>
      <c r="K80" s="9">
        <v>0.4</v>
      </c>
      <c r="L80" s="19">
        <f t="shared" si="13"/>
        <v>8.8184800000000007E-4</v>
      </c>
      <c r="M80" s="32">
        <v>42110</v>
      </c>
      <c r="N80" s="9" t="s">
        <v>31</v>
      </c>
      <c r="O80" s="9">
        <v>0.5</v>
      </c>
      <c r="P80" s="19">
        <f t="shared" si="19"/>
        <v>1.10231E-3</v>
      </c>
      <c r="Q80" s="32">
        <v>42140</v>
      </c>
      <c r="R80" s="9" t="s">
        <v>31</v>
      </c>
      <c r="S80" s="9">
        <v>1.7</v>
      </c>
      <c r="T80" s="19">
        <f t="shared" si="20"/>
        <v>3.7478540000000001E-3</v>
      </c>
      <c r="U80" s="32">
        <v>41795</v>
      </c>
      <c r="V80" s="9" t="s">
        <v>31</v>
      </c>
      <c r="W80" s="9">
        <v>0.8</v>
      </c>
      <c r="X80" s="19">
        <f t="shared" si="11"/>
        <v>1.7636960000000001E-3</v>
      </c>
      <c r="AC80" s="32">
        <v>42635</v>
      </c>
      <c r="AD80" s="9" t="s">
        <v>30</v>
      </c>
      <c r="AE80" s="9">
        <v>28.9</v>
      </c>
      <c r="AF80" s="19">
        <f t="shared" si="17"/>
        <v>6.3713517999999997E-2</v>
      </c>
      <c r="AG80" s="32">
        <v>42646</v>
      </c>
      <c r="AH80" s="9" t="s">
        <v>30</v>
      </c>
      <c r="AI80" s="9">
        <v>20.7</v>
      </c>
      <c r="AJ80" s="19">
        <f t="shared" si="12"/>
        <v>4.5635634000000001E-2</v>
      </c>
      <c r="AK80" s="32">
        <v>42681</v>
      </c>
      <c r="AL80" s="9" t="s">
        <v>30</v>
      </c>
      <c r="AM80" s="9">
        <v>18.5</v>
      </c>
      <c r="AN80" s="19">
        <f t="shared" si="16"/>
        <v>4.0785469999999997E-2</v>
      </c>
      <c r="AO80" s="32">
        <v>42345</v>
      </c>
      <c r="AP80" s="9" t="s">
        <v>30</v>
      </c>
      <c r="AQ80" s="9">
        <v>17.899999999999999</v>
      </c>
      <c r="AR80" s="19">
        <f t="shared" si="18"/>
        <v>3.9462697999999997E-2</v>
      </c>
    </row>
    <row r="81" spans="9:44" x14ac:dyDescent="0.25">
      <c r="I81" s="32">
        <v>42082</v>
      </c>
      <c r="J81" s="9" t="s">
        <v>31</v>
      </c>
      <c r="K81" s="9">
        <v>0.6</v>
      </c>
      <c r="L81" s="19">
        <f t="shared" si="13"/>
        <v>1.3227720000000001E-3</v>
      </c>
      <c r="M81" s="32">
        <v>42110</v>
      </c>
      <c r="N81" s="9" t="s">
        <v>31</v>
      </c>
      <c r="O81" s="9">
        <v>0.3</v>
      </c>
      <c r="P81" s="19">
        <f t="shared" si="19"/>
        <v>6.6138600000000003E-4</v>
      </c>
      <c r="Q81" s="32">
        <v>42140</v>
      </c>
      <c r="R81" s="9" t="s">
        <v>31</v>
      </c>
      <c r="S81" s="9">
        <v>1.5</v>
      </c>
      <c r="T81" s="19">
        <f t="shared" si="20"/>
        <v>3.30693E-3</v>
      </c>
      <c r="U81" s="32">
        <v>41795</v>
      </c>
      <c r="V81" s="9" t="s">
        <v>31</v>
      </c>
      <c r="W81" s="9">
        <v>2.4</v>
      </c>
      <c r="X81" s="19">
        <f t="shared" si="11"/>
        <v>5.2910880000000002E-3</v>
      </c>
      <c r="AC81" s="32">
        <v>42637</v>
      </c>
      <c r="AD81" s="9" t="s">
        <v>30</v>
      </c>
      <c r="AE81" s="9">
        <v>89.7</v>
      </c>
      <c r="AF81" s="19">
        <f t="shared" si="17"/>
        <v>0.19775441400000002</v>
      </c>
      <c r="AG81" s="32">
        <v>42646</v>
      </c>
      <c r="AH81" s="9" t="s">
        <v>30</v>
      </c>
      <c r="AI81" s="9">
        <v>33.9</v>
      </c>
      <c r="AJ81" s="19">
        <f t="shared" si="12"/>
        <v>7.4736617999999991E-2</v>
      </c>
      <c r="AK81" s="32">
        <v>42681</v>
      </c>
      <c r="AL81" s="9" t="s">
        <v>30</v>
      </c>
      <c r="AM81" s="9">
        <v>17.600000000000001</v>
      </c>
      <c r="AN81" s="19">
        <f t="shared" si="16"/>
        <v>3.8801312000000004E-2</v>
      </c>
      <c r="AO81" s="32">
        <v>42345</v>
      </c>
      <c r="AP81" s="9" t="s">
        <v>30</v>
      </c>
      <c r="AQ81" s="9">
        <v>48.2</v>
      </c>
      <c r="AR81" s="19">
        <f t="shared" si="18"/>
        <v>0.10626268400000001</v>
      </c>
    </row>
    <row r="82" spans="9:44" x14ac:dyDescent="0.25">
      <c r="I82" s="32">
        <v>42082</v>
      </c>
      <c r="J82" s="9" t="s">
        <v>31</v>
      </c>
      <c r="K82" s="9">
        <v>0.8</v>
      </c>
      <c r="L82" s="19">
        <f t="shared" si="13"/>
        <v>1.7636960000000001E-3</v>
      </c>
      <c r="M82" s="32">
        <v>42111</v>
      </c>
      <c r="N82" s="9" t="s">
        <v>31</v>
      </c>
      <c r="O82" s="9">
        <v>0.4</v>
      </c>
      <c r="P82" s="19">
        <f t="shared" si="19"/>
        <v>8.8184800000000007E-4</v>
      </c>
      <c r="Q82" s="32">
        <v>42140</v>
      </c>
      <c r="R82" s="9" t="s">
        <v>31</v>
      </c>
      <c r="S82" s="9">
        <v>1.6</v>
      </c>
      <c r="T82" s="19">
        <f t="shared" si="20"/>
        <v>3.5273920000000003E-3</v>
      </c>
      <c r="U82" s="32">
        <v>41795</v>
      </c>
      <c r="V82" s="9" t="s">
        <v>30</v>
      </c>
      <c r="W82" s="9">
        <v>4.5999999999999996</v>
      </c>
      <c r="X82" s="19">
        <f t="shared" si="11"/>
        <v>1.0141252E-2</v>
      </c>
      <c r="AC82" s="32">
        <v>42637</v>
      </c>
      <c r="AD82" s="9" t="s">
        <v>30</v>
      </c>
      <c r="AE82" s="9">
        <v>79</v>
      </c>
      <c r="AF82" s="19">
        <f t="shared" si="17"/>
        <v>0.17416498</v>
      </c>
      <c r="AG82" s="32">
        <v>42646</v>
      </c>
      <c r="AH82" s="9" t="s">
        <v>30</v>
      </c>
      <c r="AI82" s="9">
        <v>38.5</v>
      </c>
      <c r="AJ82" s="19">
        <f t="shared" si="12"/>
        <v>8.4877869999999994E-2</v>
      </c>
      <c r="AK82" s="32">
        <v>42681</v>
      </c>
      <c r="AL82" s="9" t="s">
        <v>30</v>
      </c>
      <c r="AM82" s="9">
        <v>30.2</v>
      </c>
      <c r="AN82" s="19">
        <f t="shared" si="16"/>
        <v>6.6579524000000001E-2</v>
      </c>
      <c r="AO82" s="32">
        <v>42346</v>
      </c>
      <c r="AP82" s="9" t="s">
        <v>30</v>
      </c>
      <c r="AQ82" s="9">
        <v>39</v>
      </c>
      <c r="AR82" s="19">
        <f t="shared" si="18"/>
        <v>8.5980180000000003E-2</v>
      </c>
    </row>
    <row r="83" spans="9:44" x14ac:dyDescent="0.25">
      <c r="I83" s="32">
        <v>42082</v>
      </c>
      <c r="J83" s="9" t="s">
        <v>31</v>
      </c>
      <c r="K83" s="9">
        <v>0.6</v>
      </c>
      <c r="L83" s="19">
        <f t="shared" si="13"/>
        <v>1.3227720000000001E-3</v>
      </c>
      <c r="M83" s="32">
        <v>42111</v>
      </c>
      <c r="N83" s="9" t="s">
        <v>31</v>
      </c>
      <c r="O83" s="9">
        <v>0.2</v>
      </c>
      <c r="P83" s="19">
        <f t="shared" si="19"/>
        <v>4.4092400000000004E-4</v>
      </c>
      <c r="Q83" s="32">
        <v>42140</v>
      </c>
      <c r="R83" s="9" t="s">
        <v>30</v>
      </c>
      <c r="S83" s="9">
        <v>5.6</v>
      </c>
      <c r="T83" s="19">
        <f t="shared" si="20"/>
        <v>1.2345871999999999E-2</v>
      </c>
      <c r="U83" s="32">
        <v>41796</v>
      </c>
      <c r="V83" s="9" t="s">
        <v>31</v>
      </c>
      <c r="W83" s="9">
        <v>1.5</v>
      </c>
      <c r="X83" s="19">
        <f t="shared" si="11"/>
        <v>3.30693E-3</v>
      </c>
      <c r="AC83" s="32">
        <v>42637</v>
      </c>
      <c r="AD83" s="9" t="s">
        <v>30</v>
      </c>
      <c r="AE83" s="9">
        <v>8.5</v>
      </c>
      <c r="AF83" s="19">
        <f t="shared" si="17"/>
        <v>1.8739269999999999E-2</v>
      </c>
      <c r="AG83" s="32">
        <v>42646</v>
      </c>
      <c r="AH83" s="9" t="s">
        <v>30</v>
      </c>
      <c r="AI83" s="9">
        <v>21.1</v>
      </c>
      <c r="AJ83" s="19">
        <f t="shared" si="12"/>
        <v>4.6517482000000006E-2</v>
      </c>
      <c r="AK83" s="32">
        <v>42681</v>
      </c>
      <c r="AL83" s="9" t="s">
        <v>30</v>
      </c>
      <c r="AM83" s="9">
        <v>29.5</v>
      </c>
      <c r="AN83" s="19">
        <f t="shared" si="16"/>
        <v>6.5036289999999997E-2</v>
      </c>
      <c r="AO83" s="32">
        <v>42346</v>
      </c>
      <c r="AP83" s="9" t="s">
        <v>30</v>
      </c>
      <c r="AQ83" s="9">
        <v>24.8</v>
      </c>
      <c r="AR83" s="19">
        <f t="shared" si="18"/>
        <v>5.4674576000000003E-2</v>
      </c>
    </row>
    <row r="84" spans="9:44" x14ac:dyDescent="0.25">
      <c r="I84" s="32">
        <v>42084</v>
      </c>
      <c r="J84" s="9" t="s">
        <v>31</v>
      </c>
      <c r="K84" s="9">
        <v>0.3</v>
      </c>
      <c r="L84" s="19">
        <f t="shared" si="13"/>
        <v>6.6138600000000003E-4</v>
      </c>
      <c r="M84" s="32">
        <v>42111</v>
      </c>
      <c r="N84" s="9" t="s">
        <v>31</v>
      </c>
      <c r="O84" s="9">
        <v>0.3</v>
      </c>
      <c r="P84" s="19">
        <f t="shared" si="19"/>
        <v>6.6138600000000003E-4</v>
      </c>
      <c r="Q84" s="32">
        <v>42142</v>
      </c>
      <c r="R84" s="9" t="s">
        <v>31</v>
      </c>
      <c r="S84" s="9">
        <v>1.1000000000000001</v>
      </c>
      <c r="T84" s="19">
        <f t="shared" si="20"/>
        <v>2.4250820000000003E-3</v>
      </c>
      <c r="U84" s="32">
        <v>41796</v>
      </c>
      <c r="V84" s="9" t="s">
        <v>31</v>
      </c>
      <c r="W84" s="9">
        <v>1.8</v>
      </c>
      <c r="X84" s="19">
        <f t="shared" si="11"/>
        <v>3.9683160000000004E-3</v>
      </c>
      <c r="AC84" s="32">
        <v>42637</v>
      </c>
      <c r="AD84" s="9" t="s">
        <v>30</v>
      </c>
      <c r="AE84" s="9">
        <v>19.2</v>
      </c>
      <c r="AF84" s="19">
        <f t="shared" si="17"/>
        <v>4.2328704000000002E-2</v>
      </c>
      <c r="AG84" s="32">
        <v>42646</v>
      </c>
      <c r="AH84" s="9" t="s">
        <v>30</v>
      </c>
      <c r="AI84" s="9">
        <v>32</v>
      </c>
      <c r="AJ84" s="19">
        <f t="shared" si="12"/>
        <v>7.0547840000000001E-2</v>
      </c>
      <c r="AK84" s="32">
        <v>42681</v>
      </c>
      <c r="AL84" s="9" t="s">
        <v>30</v>
      </c>
      <c r="AM84" s="9">
        <v>23.4</v>
      </c>
      <c r="AN84" s="19">
        <f t="shared" si="16"/>
        <v>5.1588108000000001E-2</v>
      </c>
      <c r="AO84" s="32">
        <v>42346</v>
      </c>
      <c r="AP84" s="9" t="s">
        <v>30</v>
      </c>
      <c r="AQ84" s="9">
        <v>20.6</v>
      </c>
      <c r="AR84" s="19">
        <f t="shared" si="18"/>
        <v>4.5415172000000004E-2</v>
      </c>
    </row>
    <row r="85" spans="9:44" x14ac:dyDescent="0.25">
      <c r="I85" s="32">
        <v>42084</v>
      </c>
      <c r="J85" s="9" t="s">
        <v>31</v>
      </c>
      <c r="K85" s="9">
        <v>0.6</v>
      </c>
      <c r="L85" s="19">
        <f t="shared" si="13"/>
        <v>1.3227720000000001E-3</v>
      </c>
      <c r="M85" s="32">
        <v>42111</v>
      </c>
      <c r="N85" s="9" t="s">
        <v>31</v>
      </c>
      <c r="O85" s="9">
        <v>0.4</v>
      </c>
      <c r="P85" s="19">
        <f t="shared" si="19"/>
        <v>8.8184800000000007E-4</v>
      </c>
      <c r="Q85" s="32">
        <v>42142</v>
      </c>
      <c r="R85" s="9" t="s">
        <v>31</v>
      </c>
      <c r="S85" s="9">
        <v>0.6</v>
      </c>
      <c r="T85" s="19">
        <f t="shared" si="20"/>
        <v>1.3227720000000001E-3</v>
      </c>
      <c r="U85" s="32">
        <v>41801</v>
      </c>
      <c r="V85" s="9" t="s">
        <v>31</v>
      </c>
      <c r="W85" s="9">
        <v>0.3</v>
      </c>
      <c r="X85" s="19">
        <f t="shared" si="11"/>
        <v>6.6138600000000003E-4</v>
      </c>
      <c r="AC85" s="32">
        <v>42637</v>
      </c>
      <c r="AD85" s="9" t="s">
        <v>30</v>
      </c>
      <c r="AE85" s="9">
        <v>22.5</v>
      </c>
      <c r="AF85" s="19">
        <f t="shared" si="17"/>
        <v>4.9603950000000001E-2</v>
      </c>
      <c r="AG85" s="32">
        <v>42646</v>
      </c>
      <c r="AH85" s="9" t="s">
        <v>30</v>
      </c>
      <c r="AI85" s="9">
        <v>54.1</v>
      </c>
      <c r="AJ85" s="19">
        <f t="shared" si="12"/>
        <v>0.119269942</v>
      </c>
      <c r="AK85" s="32">
        <v>42681</v>
      </c>
      <c r="AL85" s="9" t="s">
        <v>30</v>
      </c>
      <c r="AM85" s="9">
        <v>24.9</v>
      </c>
      <c r="AN85" s="19">
        <f t="shared" si="16"/>
        <v>5.4895038E-2</v>
      </c>
      <c r="AO85" s="32">
        <v>42346</v>
      </c>
      <c r="AP85" s="9" t="s">
        <v>30</v>
      </c>
      <c r="AQ85" s="9">
        <v>33.4</v>
      </c>
      <c r="AR85" s="19">
        <f t="shared" si="18"/>
        <v>7.3634307999999996E-2</v>
      </c>
    </row>
    <row r="86" spans="9:44" x14ac:dyDescent="0.25">
      <c r="I86" s="32">
        <v>42084</v>
      </c>
      <c r="J86" s="9" t="s">
        <v>31</v>
      </c>
      <c r="K86" s="9">
        <v>0.3</v>
      </c>
      <c r="L86" s="19">
        <f t="shared" si="13"/>
        <v>6.6138600000000003E-4</v>
      </c>
      <c r="M86" s="32">
        <v>42111</v>
      </c>
      <c r="N86" s="9" t="s">
        <v>31</v>
      </c>
      <c r="O86" s="9">
        <v>0.4</v>
      </c>
      <c r="P86" s="19">
        <f t="shared" si="19"/>
        <v>8.8184800000000007E-4</v>
      </c>
      <c r="Q86" s="32">
        <v>42142</v>
      </c>
      <c r="R86" s="9" t="s">
        <v>31</v>
      </c>
      <c r="S86" s="9">
        <v>0.4</v>
      </c>
      <c r="T86" s="19">
        <f t="shared" si="20"/>
        <v>8.8184800000000007E-4</v>
      </c>
      <c r="U86" s="32">
        <v>41803</v>
      </c>
      <c r="V86" s="9" t="s">
        <v>31</v>
      </c>
      <c r="W86" s="9">
        <v>1</v>
      </c>
      <c r="X86" s="19">
        <f t="shared" si="11"/>
        <v>2.20462E-3</v>
      </c>
      <c r="AC86" s="32">
        <v>42637</v>
      </c>
      <c r="AD86" s="9" t="s">
        <v>30</v>
      </c>
      <c r="AE86" s="9">
        <v>15.6</v>
      </c>
      <c r="AF86" s="19">
        <f t="shared" si="17"/>
        <v>3.4392072000000003E-2</v>
      </c>
      <c r="AG86" s="32">
        <v>42646</v>
      </c>
      <c r="AH86" s="9" t="s">
        <v>30</v>
      </c>
      <c r="AI86" s="9">
        <v>40.700000000000003</v>
      </c>
      <c r="AJ86" s="19">
        <f t="shared" si="12"/>
        <v>8.9728034000000012E-2</v>
      </c>
      <c r="AK86" s="32">
        <v>42681</v>
      </c>
      <c r="AL86" s="9" t="s">
        <v>30</v>
      </c>
      <c r="AM86" s="9">
        <v>41</v>
      </c>
      <c r="AN86" s="19">
        <f t="shared" si="16"/>
        <v>9.0389419999999998E-2</v>
      </c>
      <c r="AO86" s="32">
        <v>42346</v>
      </c>
      <c r="AP86" s="9" t="s">
        <v>30</v>
      </c>
      <c r="AQ86" s="9">
        <v>20.7</v>
      </c>
      <c r="AR86" s="19">
        <f t="shared" si="18"/>
        <v>4.5635634000000001E-2</v>
      </c>
    </row>
    <row r="87" spans="9:44" x14ac:dyDescent="0.25">
      <c r="I87" s="32">
        <v>42084</v>
      </c>
      <c r="J87" s="9" t="s">
        <v>31</v>
      </c>
      <c r="K87" s="9">
        <v>0.2</v>
      </c>
      <c r="L87" s="19">
        <f t="shared" si="13"/>
        <v>4.4092400000000004E-4</v>
      </c>
      <c r="M87" s="32">
        <v>42112</v>
      </c>
      <c r="N87" s="9" t="s">
        <v>31</v>
      </c>
      <c r="O87" s="9">
        <v>0.5</v>
      </c>
      <c r="P87" s="19">
        <f t="shared" si="19"/>
        <v>1.10231E-3</v>
      </c>
      <c r="Q87" s="32">
        <v>42142</v>
      </c>
      <c r="R87" s="9" t="s">
        <v>31</v>
      </c>
      <c r="S87" s="9">
        <v>0.9</v>
      </c>
      <c r="T87" s="19">
        <f t="shared" si="20"/>
        <v>1.9841580000000002E-3</v>
      </c>
      <c r="U87" s="32">
        <v>41803</v>
      </c>
      <c r="V87" s="9" t="s">
        <v>31</v>
      </c>
      <c r="W87" s="9">
        <v>1.7</v>
      </c>
      <c r="X87" s="19">
        <f t="shared" si="11"/>
        <v>3.7478540000000001E-3</v>
      </c>
      <c r="AC87" s="32">
        <v>42637</v>
      </c>
      <c r="AD87" s="9" t="s">
        <v>30</v>
      </c>
      <c r="AE87" s="9">
        <v>21.7</v>
      </c>
      <c r="AF87" s="19">
        <f t="shared" si="17"/>
        <v>4.7840253999999999E-2</v>
      </c>
      <c r="AG87" s="32">
        <v>42646</v>
      </c>
      <c r="AH87" s="9" t="s">
        <v>30</v>
      </c>
      <c r="AI87" s="9">
        <v>12.2</v>
      </c>
      <c r="AJ87" s="19">
        <f t="shared" si="12"/>
        <v>2.6896363999999999E-2</v>
      </c>
      <c r="AK87" s="32">
        <v>42681</v>
      </c>
      <c r="AL87" s="9" t="s">
        <v>30</v>
      </c>
      <c r="AM87" s="9">
        <v>23.7</v>
      </c>
      <c r="AN87" s="19">
        <f t="shared" si="16"/>
        <v>5.2249494E-2</v>
      </c>
      <c r="AO87" s="32">
        <v>42346</v>
      </c>
      <c r="AP87" s="9" t="s">
        <v>30</v>
      </c>
      <c r="AQ87" s="9">
        <v>51.7</v>
      </c>
      <c r="AR87" s="19">
        <f t="shared" si="18"/>
        <v>0.113978854</v>
      </c>
    </row>
    <row r="88" spans="9:44" x14ac:dyDescent="0.25">
      <c r="I88" s="32">
        <v>42084</v>
      </c>
      <c r="J88" s="9" t="s">
        <v>31</v>
      </c>
      <c r="K88" s="9">
        <v>1.4</v>
      </c>
      <c r="L88" s="19">
        <f t="shared" si="13"/>
        <v>3.0864679999999998E-3</v>
      </c>
      <c r="M88" s="32">
        <v>42112</v>
      </c>
      <c r="N88" s="9" t="s">
        <v>31</v>
      </c>
      <c r="O88" s="9">
        <v>0.3</v>
      </c>
      <c r="P88" s="19">
        <f t="shared" si="19"/>
        <v>6.6138600000000003E-4</v>
      </c>
      <c r="Q88" s="32">
        <v>42142</v>
      </c>
      <c r="R88" s="9" t="s">
        <v>31</v>
      </c>
      <c r="S88" s="9">
        <v>0.5</v>
      </c>
      <c r="T88" s="19">
        <f t="shared" si="20"/>
        <v>1.10231E-3</v>
      </c>
      <c r="U88" s="32">
        <v>41806</v>
      </c>
      <c r="V88" s="9" t="s">
        <v>31</v>
      </c>
      <c r="W88" s="9">
        <v>2.5</v>
      </c>
      <c r="X88" s="19">
        <f t="shared" si="11"/>
        <v>5.5115500000000005E-3</v>
      </c>
      <c r="AC88" s="32">
        <v>42637</v>
      </c>
      <c r="AD88" s="9" t="s">
        <v>30</v>
      </c>
      <c r="AE88" s="9">
        <v>33.700000000000003</v>
      </c>
      <c r="AF88" s="19">
        <f t="shared" si="17"/>
        <v>7.4295694000000009E-2</v>
      </c>
      <c r="AG88" s="32">
        <v>42646</v>
      </c>
      <c r="AH88" s="9" t="s">
        <v>30</v>
      </c>
      <c r="AI88" s="9">
        <v>18.100000000000001</v>
      </c>
      <c r="AJ88" s="19">
        <f t="shared" si="12"/>
        <v>3.9903622000000007E-2</v>
      </c>
      <c r="AK88" s="32">
        <v>42681</v>
      </c>
      <c r="AL88" s="9" t="s">
        <v>30</v>
      </c>
      <c r="AM88" s="9">
        <v>20.100000000000001</v>
      </c>
      <c r="AN88" s="19">
        <f t="shared" si="16"/>
        <v>4.4312862000000001E-2</v>
      </c>
      <c r="AO88" s="32">
        <v>42346</v>
      </c>
      <c r="AP88" s="9" t="s">
        <v>30</v>
      </c>
      <c r="AQ88" s="9">
        <v>41</v>
      </c>
      <c r="AR88" s="19">
        <f t="shared" si="18"/>
        <v>9.0389419999999998E-2</v>
      </c>
    </row>
    <row r="89" spans="9:44" x14ac:dyDescent="0.25">
      <c r="I89" s="32">
        <v>42084</v>
      </c>
      <c r="J89" s="9" t="s">
        <v>30</v>
      </c>
      <c r="K89" s="9">
        <v>9.1</v>
      </c>
      <c r="L89" s="19">
        <f t="shared" si="13"/>
        <v>2.0062041999999999E-2</v>
      </c>
      <c r="M89" s="32">
        <v>42112</v>
      </c>
      <c r="N89" s="9" t="s">
        <v>31</v>
      </c>
      <c r="O89" s="9">
        <v>0.4</v>
      </c>
      <c r="P89" s="19">
        <f t="shared" si="19"/>
        <v>8.8184800000000007E-4</v>
      </c>
      <c r="Q89" s="32">
        <v>42142</v>
      </c>
      <c r="R89" s="9" t="s">
        <v>31</v>
      </c>
      <c r="S89" s="9">
        <v>1</v>
      </c>
      <c r="T89" s="19">
        <f t="shared" si="20"/>
        <v>2.20462E-3</v>
      </c>
      <c r="U89" s="32">
        <v>41806</v>
      </c>
      <c r="V89" s="9" t="s">
        <v>31</v>
      </c>
      <c r="W89" s="9">
        <v>2.5</v>
      </c>
      <c r="X89" s="19">
        <f t="shared" si="11"/>
        <v>5.5115500000000005E-3</v>
      </c>
      <c r="AC89" s="32">
        <v>42637</v>
      </c>
      <c r="AD89" s="9" t="s">
        <v>30</v>
      </c>
      <c r="AE89" s="9">
        <v>22.2</v>
      </c>
      <c r="AF89" s="19">
        <f t="shared" si="17"/>
        <v>4.8942564000000001E-2</v>
      </c>
      <c r="AG89" s="32">
        <v>42646</v>
      </c>
      <c r="AH89" s="9" t="s">
        <v>30</v>
      </c>
      <c r="AI89" s="9">
        <v>24.8</v>
      </c>
      <c r="AJ89" s="19">
        <f t="shared" si="12"/>
        <v>5.4674576000000003E-2</v>
      </c>
      <c r="AK89" s="32">
        <v>42681</v>
      </c>
      <c r="AL89" s="9" t="s">
        <v>30</v>
      </c>
      <c r="AM89" s="9">
        <v>23.4</v>
      </c>
      <c r="AN89" s="19">
        <f t="shared" si="16"/>
        <v>5.1588108000000001E-2</v>
      </c>
      <c r="AO89" s="32">
        <v>42346</v>
      </c>
      <c r="AP89" s="9" t="s">
        <v>30</v>
      </c>
      <c r="AQ89" s="9">
        <v>18</v>
      </c>
      <c r="AR89" s="19">
        <f t="shared" si="18"/>
        <v>3.9683160000000002E-2</v>
      </c>
    </row>
    <row r="90" spans="9:44" x14ac:dyDescent="0.25">
      <c r="I90" s="32">
        <v>42084</v>
      </c>
      <c r="J90" s="9" t="s">
        <v>30</v>
      </c>
      <c r="K90" s="9">
        <v>8.6999999999999993</v>
      </c>
      <c r="L90" s="19">
        <f t="shared" si="13"/>
        <v>1.9180193999999998E-2</v>
      </c>
      <c r="M90" s="32">
        <v>42112</v>
      </c>
      <c r="N90" s="9" t="s">
        <v>31</v>
      </c>
      <c r="O90" s="9">
        <v>0.4</v>
      </c>
      <c r="P90" s="19">
        <f t="shared" si="19"/>
        <v>8.8184800000000007E-4</v>
      </c>
      <c r="Q90" s="32">
        <v>42142</v>
      </c>
      <c r="R90" s="9" t="s">
        <v>31</v>
      </c>
      <c r="S90" s="9">
        <v>1.5</v>
      </c>
      <c r="T90" s="19">
        <f t="shared" si="20"/>
        <v>3.30693E-3</v>
      </c>
      <c r="U90" s="32">
        <v>41806</v>
      </c>
      <c r="V90" s="9" t="s">
        <v>31</v>
      </c>
      <c r="W90" s="9">
        <v>1.4</v>
      </c>
      <c r="X90" s="19">
        <f t="shared" si="11"/>
        <v>3.0864679999999998E-3</v>
      </c>
      <c r="AC90" s="32">
        <v>42637</v>
      </c>
      <c r="AD90" s="9" t="s">
        <v>30</v>
      </c>
      <c r="AE90" s="9">
        <v>21.8</v>
      </c>
      <c r="AF90" s="19">
        <f t="shared" si="17"/>
        <v>4.8060716000000003E-2</v>
      </c>
      <c r="AG90" s="32">
        <v>42646</v>
      </c>
      <c r="AH90" s="9" t="s">
        <v>30</v>
      </c>
      <c r="AI90" s="9">
        <v>23.9</v>
      </c>
      <c r="AJ90" s="19">
        <f t="shared" si="12"/>
        <v>5.2690417999999996E-2</v>
      </c>
      <c r="AK90" s="32">
        <v>42681</v>
      </c>
      <c r="AL90" s="9" t="s">
        <v>30</v>
      </c>
      <c r="AM90" s="9">
        <v>5.5</v>
      </c>
      <c r="AN90" s="19">
        <f t="shared" si="16"/>
        <v>1.212541E-2</v>
      </c>
      <c r="AO90" s="32">
        <v>42348</v>
      </c>
      <c r="AP90" s="9" t="s">
        <v>30</v>
      </c>
      <c r="AQ90" s="9">
        <v>10.9</v>
      </c>
      <c r="AR90" s="19">
        <f t="shared" si="18"/>
        <v>2.4030358000000002E-2</v>
      </c>
    </row>
    <row r="91" spans="9:44" x14ac:dyDescent="0.25">
      <c r="I91" s="32">
        <v>42086</v>
      </c>
      <c r="J91" s="9" t="s">
        <v>31</v>
      </c>
      <c r="K91" s="9">
        <v>0.7</v>
      </c>
      <c r="L91" s="19">
        <f t="shared" si="13"/>
        <v>1.5432339999999999E-3</v>
      </c>
      <c r="M91" s="32">
        <v>42112</v>
      </c>
      <c r="N91" s="9" t="s">
        <v>31</v>
      </c>
      <c r="O91" s="9">
        <v>0.4</v>
      </c>
      <c r="P91" s="19">
        <f t="shared" si="19"/>
        <v>8.8184800000000007E-4</v>
      </c>
      <c r="Q91" s="32">
        <v>42142</v>
      </c>
      <c r="R91" s="9" t="s">
        <v>30</v>
      </c>
      <c r="S91" s="9">
        <v>2.9</v>
      </c>
      <c r="T91" s="19">
        <f t="shared" si="20"/>
        <v>6.3933979999999998E-3</v>
      </c>
      <c r="U91" s="32">
        <v>41806</v>
      </c>
      <c r="V91" s="9" t="s">
        <v>31</v>
      </c>
      <c r="W91" s="9">
        <v>1.2</v>
      </c>
      <c r="X91" s="19">
        <f t="shared" si="11"/>
        <v>2.6455440000000001E-3</v>
      </c>
      <c r="AC91" s="32">
        <v>42637</v>
      </c>
      <c r="AD91" s="9" t="s">
        <v>30</v>
      </c>
      <c r="AE91" s="9">
        <v>31.6</v>
      </c>
      <c r="AF91" s="19">
        <f t="shared" si="17"/>
        <v>6.966599200000001E-2</v>
      </c>
      <c r="AG91" s="32">
        <v>42646</v>
      </c>
      <c r="AH91" s="9" t="s">
        <v>30</v>
      </c>
      <c r="AI91" s="9">
        <v>24.5</v>
      </c>
      <c r="AJ91" s="19">
        <f t="shared" si="12"/>
        <v>5.4013190000000003E-2</v>
      </c>
      <c r="AK91" s="32">
        <v>42681</v>
      </c>
      <c r="AL91" s="9" t="s">
        <v>30</v>
      </c>
      <c r="AM91" s="9">
        <v>40.700000000000003</v>
      </c>
      <c r="AN91" s="19">
        <f t="shared" si="16"/>
        <v>8.9728034000000012E-2</v>
      </c>
      <c r="AO91" s="32">
        <v>42348</v>
      </c>
      <c r="AP91" s="9" t="s">
        <v>30</v>
      </c>
      <c r="AQ91" s="9">
        <v>33.6</v>
      </c>
      <c r="AR91" s="19">
        <f t="shared" si="18"/>
        <v>7.4075232000000005E-2</v>
      </c>
    </row>
    <row r="92" spans="9:44" x14ac:dyDescent="0.25">
      <c r="I92" s="32">
        <v>42086</v>
      </c>
      <c r="J92" s="9" t="s">
        <v>31</v>
      </c>
      <c r="K92" s="9">
        <v>0.8</v>
      </c>
      <c r="L92" s="19">
        <f t="shared" si="13"/>
        <v>1.7636960000000001E-3</v>
      </c>
      <c r="M92" s="32">
        <v>42113</v>
      </c>
      <c r="N92" s="9" t="s">
        <v>31</v>
      </c>
      <c r="O92" s="9">
        <v>0.3</v>
      </c>
      <c r="P92" s="19">
        <f t="shared" si="19"/>
        <v>6.6138600000000003E-4</v>
      </c>
      <c r="Q92" s="32">
        <v>42142</v>
      </c>
      <c r="R92" s="9" t="s">
        <v>30</v>
      </c>
      <c r="S92" s="9">
        <v>11.2</v>
      </c>
      <c r="T92" s="19">
        <f t="shared" si="20"/>
        <v>2.4691743999999998E-2</v>
      </c>
      <c r="U92" s="32">
        <v>41807</v>
      </c>
      <c r="V92" s="9" t="s">
        <v>30</v>
      </c>
      <c r="W92" s="9">
        <v>46.7</v>
      </c>
      <c r="X92" s="19">
        <f t="shared" ref="X92:X107" si="21">W92*0.00220462</f>
        <v>0.10295575400000001</v>
      </c>
      <c r="AC92" s="32">
        <v>42637</v>
      </c>
      <c r="AD92" s="9" t="s">
        <v>30</v>
      </c>
      <c r="AE92" s="9">
        <v>27.1</v>
      </c>
      <c r="AF92" s="19">
        <f t="shared" si="17"/>
        <v>5.9745202000000004E-2</v>
      </c>
      <c r="AG92" s="32">
        <v>42646</v>
      </c>
      <c r="AH92" s="9" t="s">
        <v>30</v>
      </c>
      <c r="AI92" s="9">
        <v>25.9</v>
      </c>
      <c r="AJ92" s="19">
        <f t="shared" si="12"/>
        <v>5.7099657999999998E-2</v>
      </c>
      <c r="AK92" s="32">
        <v>42681</v>
      </c>
      <c r="AL92" s="9" t="s">
        <v>30</v>
      </c>
      <c r="AM92" s="9">
        <v>13.1</v>
      </c>
      <c r="AN92" s="19">
        <f t="shared" si="16"/>
        <v>2.8880521999999999E-2</v>
      </c>
      <c r="AO92" s="32">
        <v>42348</v>
      </c>
      <c r="AP92" s="9" t="s">
        <v>30</v>
      </c>
      <c r="AQ92" s="9">
        <v>48.6</v>
      </c>
      <c r="AR92" s="19">
        <f t="shared" si="18"/>
        <v>0.107144532</v>
      </c>
    </row>
    <row r="93" spans="9:44" x14ac:dyDescent="0.25">
      <c r="I93" s="32">
        <v>42086</v>
      </c>
      <c r="J93" s="9" t="s">
        <v>31</v>
      </c>
      <c r="K93" s="9">
        <v>0.3</v>
      </c>
      <c r="L93" s="19">
        <f t="shared" si="13"/>
        <v>6.6138600000000003E-4</v>
      </c>
      <c r="M93" s="32">
        <v>42113</v>
      </c>
      <c r="N93" s="9" t="s">
        <v>31</v>
      </c>
      <c r="O93" s="9">
        <v>0.3</v>
      </c>
      <c r="P93" s="19">
        <f t="shared" si="19"/>
        <v>6.6138600000000003E-4</v>
      </c>
      <c r="Q93" s="32">
        <v>42142</v>
      </c>
      <c r="R93" s="9" t="s">
        <v>30</v>
      </c>
      <c r="S93" s="9">
        <v>34.799999999999997</v>
      </c>
      <c r="T93" s="19">
        <f t="shared" si="20"/>
        <v>7.6720775999999991E-2</v>
      </c>
      <c r="U93" s="32">
        <v>41808</v>
      </c>
      <c r="V93" s="9" t="s">
        <v>31</v>
      </c>
      <c r="W93" s="9">
        <v>1.3</v>
      </c>
      <c r="X93" s="19">
        <f t="shared" si="21"/>
        <v>2.8660059999999999E-3</v>
      </c>
      <c r="AC93" s="32">
        <v>42637</v>
      </c>
      <c r="AD93" s="9" t="s">
        <v>30</v>
      </c>
      <c r="AE93" s="9">
        <v>28.7</v>
      </c>
      <c r="AF93" s="19">
        <f t="shared" si="17"/>
        <v>6.3272594000000001E-2</v>
      </c>
      <c r="AG93" s="32">
        <v>42646</v>
      </c>
      <c r="AH93" s="9" t="s">
        <v>30</v>
      </c>
      <c r="AI93" s="9">
        <v>32</v>
      </c>
      <c r="AJ93" s="19">
        <f t="shared" si="12"/>
        <v>7.0547840000000001E-2</v>
      </c>
      <c r="AK93" s="32">
        <v>42683</v>
      </c>
      <c r="AL93" s="9" t="s">
        <v>30</v>
      </c>
      <c r="AM93" s="9">
        <v>24.1</v>
      </c>
      <c r="AN93" s="19">
        <f t="shared" si="16"/>
        <v>5.3131342000000005E-2</v>
      </c>
      <c r="AO93" s="32">
        <v>42348</v>
      </c>
      <c r="AP93" s="9" t="s">
        <v>30</v>
      </c>
      <c r="AQ93" s="9">
        <v>49.8</v>
      </c>
      <c r="AR93" s="19">
        <f t="shared" si="18"/>
        <v>0.109790076</v>
      </c>
    </row>
    <row r="94" spans="9:44" x14ac:dyDescent="0.25">
      <c r="I94" s="32">
        <v>42086</v>
      </c>
      <c r="J94" s="9" t="s">
        <v>31</v>
      </c>
      <c r="K94" s="9">
        <v>0.6</v>
      </c>
      <c r="L94" s="19">
        <f t="shared" si="13"/>
        <v>1.3227720000000001E-3</v>
      </c>
      <c r="M94" s="32">
        <v>42113</v>
      </c>
      <c r="N94" s="9" t="s">
        <v>31</v>
      </c>
      <c r="O94" s="9">
        <v>0.3</v>
      </c>
      <c r="P94" s="19">
        <f t="shared" si="19"/>
        <v>6.6138600000000003E-4</v>
      </c>
      <c r="Q94" s="32">
        <v>42143</v>
      </c>
      <c r="R94" s="9" t="s">
        <v>31</v>
      </c>
      <c r="S94" s="9">
        <v>1.9</v>
      </c>
      <c r="T94" s="19">
        <f t="shared" si="20"/>
        <v>4.1887779999999998E-3</v>
      </c>
      <c r="U94" s="32">
        <v>41809</v>
      </c>
      <c r="V94" s="9" t="s">
        <v>30</v>
      </c>
      <c r="W94" s="9">
        <v>10.1</v>
      </c>
      <c r="X94" s="19">
        <f t="shared" si="21"/>
        <v>2.2266662E-2</v>
      </c>
      <c r="AC94" s="32">
        <v>42637</v>
      </c>
      <c r="AD94" s="9" t="s">
        <v>30</v>
      </c>
      <c r="AE94" s="9">
        <v>19.899999999999999</v>
      </c>
      <c r="AF94" s="19">
        <f t="shared" si="17"/>
        <v>4.3871937999999999E-2</v>
      </c>
      <c r="AG94" s="32">
        <v>42646</v>
      </c>
      <c r="AH94" s="9" t="s">
        <v>30</v>
      </c>
      <c r="AI94" s="9">
        <v>26.9</v>
      </c>
      <c r="AJ94" s="19">
        <f t="shared" si="12"/>
        <v>5.9304277999999995E-2</v>
      </c>
      <c r="AK94" s="32">
        <v>42683</v>
      </c>
      <c r="AL94" s="9" t="s">
        <v>30</v>
      </c>
      <c r="AM94" s="9">
        <v>31.1</v>
      </c>
      <c r="AN94" s="19">
        <f t="shared" si="16"/>
        <v>6.8563682000000001E-2</v>
      </c>
      <c r="AO94" s="32">
        <v>42348</v>
      </c>
      <c r="AP94" s="9" t="s">
        <v>30</v>
      </c>
      <c r="AQ94" s="9">
        <v>5.6</v>
      </c>
      <c r="AR94" s="19">
        <f t="shared" si="18"/>
        <v>1.2345871999999999E-2</v>
      </c>
    </row>
    <row r="95" spans="9:44" x14ac:dyDescent="0.25">
      <c r="I95" s="32">
        <v>42086</v>
      </c>
      <c r="J95" s="9" t="s">
        <v>31</v>
      </c>
      <c r="K95" s="9">
        <v>0.4</v>
      </c>
      <c r="L95" s="19">
        <f t="shared" si="13"/>
        <v>8.8184800000000007E-4</v>
      </c>
      <c r="M95" s="32">
        <v>42113</v>
      </c>
      <c r="N95" s="9" t="s">
        <v>31</v>
      </c>
      <c r="O95" s="9">
        <v>0.4</v>
      </c>
      <c r="P95" s="19">
        <f t="shared" si="19"/>
        <v>8.8184800000000007E-4</v>
      </c>
      <c r="Q95" s="32">
        <v>42143</v>
      </c>
      <c r="R95" s="9" t="s">
        <v>31</v>
      </c>
      <c r="S95" s="9">
        <v>3.1</v>
      </c>
      <c r="T95" s="19">
        <f t="shared" si="20"/>
        <v>6.8343220000000003E-3</v>
      </c>
      <c r="U95" s="32">
        <v>41809</v>
      </c>
      <c r="V95" s="9" t="s">
        <v>31</v>
      </c>
      <c r="W95" s="9">
        <v>4.2</v>
      </c>
      <c r="X95" s="19">
        <f t="shared" si="21"/>
        <v>9.2594040000000006E-3</v>
      </c>
      <c r="AC95" s="32">
        <v>42637</v>
      </c>
      <c r="AD95" s="9" t="s">
        <v>30</v>
      </c>
      <c r="AE95" s="9">
        <v>21.9</v>
      </c>
      <c r="AF95" s="19">
        <f t="shared" si="17"/>
        <v>4.8281177999999994E-2</v>
      </c>
      <c r="AG95" s="32">
        <v>42646</v>
      </c>
      <c r="AH95" s="9" t="s">
        <v>30</v>
      </c>
      <c r="AI95" s="9">
        <v>31.9</v>
      </c>
      <c r="AJ95" s="19">
        <f t="shared" si="12"/>
        <v>7.0327377999999996E-2</v>
      </c>
      <c r="AK95" s="32">
        <v>42683</v>
      </c>
      <c r="AL95" s="9" t="s">
        <v>30</v>
      </c>
      <c r="AM95" s="9">
        <v>19.600000000000001</v>
      </c>
      <c r="AN95" s="19">
        <f t="shared" si="16"/>
        <v>4.3210552000000006E-2</v>
      </c>
      <c r="AO95" s="32">
        <v>42348</v>
      </c>
      <c r="AP95" s="9" t="s">
        <v>30</v>
      </c>
      <c r="AQ95" s="9">
        <v>23.8</v>
      </c>
      <c r="AR95" s="19">
        <f t="shared" si="18"/>
        <v>5.2469956000000005E-2</v>
      </c>
    </row>
    <row r="96" spans="9:44" x14ac:dyDescent="0.25">
      <c r="I96" s="32">
        <v>42088</v>
      </c>
      <c r="J96" s="9" t="s">
        <v>31</v>
      </c>
      <c r="K96" s="9">
        <v>0.3</v>
      </c>
      <c r="L96" s="19">
        <f t="shared" si="13"/>
        <v>6.6138600000000003E-4</v>
      </c>
      <c r="M96" s="32">
        <v>42114</v>
      </c>
      <c r="N96" s="9" t="s">
        <v>31</v>
      </c>
      <c r="O96" s="9">
        <v>0.3</v>
      </c>
      <c r="P96" s="19">
        <f t="shared" si="19"/>
        <v>6.6138600000000003E-4</v>
      </c>
      <c r="Q96" s="32">
        <v>42143</v>
      </c>
      <c r="R96" s="9" t="s">
        <v>30</v>
      </c>
      <c r="S96" s="9">
        <v>3.8</v>
      </c>
      <c r="T96" s="19">
        <f t="shared" si="20"/>
        <v>8.3775559999999995E-3</v>
      </c>
      <c r="U96" s="32">
        <v>41810</v>
      </c>
      <c r="V96" s="9" t="s">
        <v>31</v>
      </c>
      <c r="W96" s="9">
        <v>0.6</v>
      </c>
      <c r="X96" s="19">
        <f t="shared" si="21"/>
        <v>1.3227720000000001E-3</v>
      </c>
      <c r="AC96" s="32">
        <v>42637</v>
      </c>
      <c r="AD96" s="9" t="s">
        <v>30</v>
      </c>
      <c r="AE96" s="9">
        <v>27.4</v>
      </c>
      <c r="AF96" s="19">
        <f t="shared" si="17"/>
        <v>6.0406587999999997E-2</v>
      </c>
      <c r="AG96" s="32">
        <v>42647</v>
      </c>
      <c r="AH96" s="9" t="s">
        <v>30</v>
      </c>
      <c r="AI96" s="9">
        <v>75.8</v>
      </c>
      <c r="AJ96" s="19">
        <f t="shared" ref="AJ96:AJ159" si="22">AI96*0.00220462</f>
        <v>0.16711019599999999</v>
      </c>
      <c r="AK96" s="32">
        <v>42683</v>
      </c>
      <c r="AL96" s="9" t="s">
        <v>30</v>
      </c>
      <c r="AM96" s="9">
        <v>29.1</v>
      </c>
      <c r="AN96" s="19">
        <f t="shared" si="16"/>
        <v>6.4154442000000006E-2</v>
      </c>
      <c r="AO96" s="32">
        <v>42348</v>
      </c>
      <c r="AP96" s="9" t="s">
        <v>30</v>
      </c>
      <c r="AQ96" s="9">
        <v>35.200000000000003</v>
      </c>
      <c r="AR96" s="19">
        <f t="shared" si="18"/>
        <v>7.7602624000000009E-2</v>
      </c>
    </row>
    <row r="97" spans="9:44" x14ac:dyDescent="0.25">
      <c r="I97" s="32">
        <v>42088</v>
      </c>
      <c r="J97" s="9" t="s">
        <v>31</v>
      </c>
      <c r="K97" s="9">
        <v>0.3</v>
      </c>
      <c r="L97" s="19">
        <f t="shared" si="13"/>
        <v>6.6138600000000003E-4</v>
      </c>
      <c r="M97" s="32">
        <v>42114</v>
      </c>
      <c r="N97" s="9" t="s">
        <v>31</v>
      </c>
      <c r="O97" s="9">
        <v>0.5</v>
      </c>
      <c r="P97" s="19">
        <f t="shared" si="19"/>
        <v>1.10231E-3</v>
      </c>
      <c r="Q97" s="32">
        <v>42143</v>
      </c>
      <c r="R97" s="9" t="s">
        <v>31</v>
      </c>
      <c r="S97" s="9">
        <v>1.8</v>
      </c>
      <c r="T97" s="19">
        <f t="shared" si="20"/>
        <v>3.9683160000000004E-3</v>
      </c>
      <c r="U97" s="32">
        <v>41810</v>
      </c>
      <c r="V97" s="9" t="s">
        <v>31</v>
      </c>
      <c r="W97" s="9">
        <v>2.6</v>
      </c>
      <c r="X97" s="19">
        <f t="shared" si="21"/>
        <v>5.7320119999999999E-3</v>
      </c>
      <c r="AC97" s="32">
        <v>42637</v>
      </c>
      <c r="AD97" s="9" t="s">
        <v>30</v>
      </c>
      <c r="AE97" s="9">
        <v>4.3</v>
      </c>
      <c r="AF97" s="19">
        <f t="shared" si="17"/>
        <v>9.479866E-3</v>
      </c>
      <c r="AG97" s="32">
        <v>42647</v>
      </c>
      <c r="AH97" s="9" t="s">
        <v>30</v>
      </c>
      <c r="AI97" s="9">
        <v>36.4</v>
      </c>
      <c r="AJ97" s="19">
        <f t="shared" si="22"/>
        <v>8.0248167999999995E-2</v>
      </c>
      <c r="AK97" s="32">
        <v>42683</v>
      </c>
      <c r="AL97" s="9" t="s">
        <v>30</v>
      </c>
      <c r="AM97" s="9">
        <v>27.6</v>
      </c>
      <c r="AN97" s="19">
        <f t="shared" si="16"/>
        <v>6.0847512000000006E-2</v>
      </c>
      <c r="AO97" s="32">
        <v>42348</v>
      </c>
      <c r="AP97" s="9" t="s">
        <v>30</v>
      </c>
      <c r="AQ97" s="9">
        <v>31.4</v>
      </c>
      <c r="AR97" s="19">
        <f t="shared" si="18"/>
        <v>6.9225068000000001E-2</v>
      </c>
    </row>
    <row r="98" spans="9:44" x14ac:dyDescent="0.25">
      <c r="I98" s="32">
        <v>42088</v>
      </c>
      <c r="J98" s="9" t="s">
        <v>31</v>
      </c>
      <c r="K98" s="9">
        <v>0.3</v>
      </c>
      <c r="L98" s="19">
        <f t="shared" si="13"/>
        <v>6.6138600000000003E-4</v>
      </c>
      <c r="M98" s="32">
        <v>42114</v>
      </c>
      <c r="N98" s="9" t="s">
        <v>31</v>
      </c>
      <c r="O98" s="9">
        <v>0.4</v>
      </c>
      <c r="P98" s="19">
        <f t="shared" si="19"/>
        <v>8.8184800000000007E-4</v>
      </c>
      <c r="Q98" s="32">
        <v>42143</v>
      </c>
      <c r="R98" s="9" t="s">
        <v>31</v>
      </c>
      <c r="S98" s="9">
        <v>1.2</v>
      </c>
      <c r="T98" s="19">
        <f t="shared" si="20"/>
        <v>2.6455440000000001E-3</v>
      </c>
      <c r="U98" s="32">
        <v>41810</v>
      </c>
      <c r="V98" s="9" t="s">
        <v>30</v>
      </c>
      <c r="W98" s="9">
        <v>66.599999999999994</v>
      </c>
      <c r="X98" s="19">
        <f t="shared" si="21"/>
        <v>0.14682769199999998</v>
      </c>
      <c r="AC98" s="32">
        <v>42637</v>
      </c>
      <c r="AD98" s="9" t="s">
        <v>30</v>
      </c>
      <c r="AE98" s="9">
        <v>4.5</v>
      </c>
      <c r="AF98" s="19">
        <f t="shared" si="17"/>
        <v>9.9207900000000005E-3</v>
      </c>
      <c r="AG98" s="32">
        <v>42647</v>
      </c>
      <c r="AH98" s="9" t="s">
        <v>30</v>
      </c>
      <c r="AI98" s="9">
        <v>8.8000000000000007</v>
      </c>
      <c r="AJ98" s="19">
        <f t="shared" si="22"/>
        <v>1.9400656000000002E-2</v>
      </c>
      <c r="AK98" s="32">
        <v>42683</v>
      </c>
      <c r="AL98" s="9" t="s">
        <v>30</v>
      </c>
      <c r="AM98" s="9">
        <v>88.1</v>
      </c>
      <c r="AN98" s="19">
        <f t="shared" si="16"/>
        <v>0.194227022</v>
      </c>
      <c r="AO98" s="32">
        <v>42348</v>
      </c>
      <c r="AP98" s="9" t="s">
        <v>30</v>
      </c>
      <c r="AQ98" s="9">
        <v>6</v>
      </c>
      <c r="AR98" s="19">
        <f t="shared" si="18"/>
        <v>1.322772E-2</v>
      </c>
    </row>
    <row r="99" spans="9:44" x14ac:dyDescent="0.25">
      <c r="I99" s="32">
        <v>42088</v>
      </c>
      <c r="J99" s="9" t="s">
        <v>31</v>
      </c>
      <c r="K99" s="9">
        <v>0.6</v>
      </c>
      <c r="L99" s="19">
        <f t="shared" si="13"/>
        <v>1.3227720000000001E-3</v>
      </c>
      <c r="M99" s="32">
        <v>42114</v>
      </c>
      <c r="N99" s="9" t="s">
        <v>31</v>
      </c>
      <c r="O99" s="9">
        <v>0.3</v>
      </c>
      <c r="P99" s="19">
        <f t="shared" si="19"/>
        <v>6.6138600000000003E-4</v>
      </c>
      <c r="Q99" s="32">
        <v>42143</v>
      </c>
      <c r="R99" s="9" t="s">
        <v>31</v>
      </c>
      <c r="S99" s="9">
        <v>1.7</v>
      </c>
      <c r="T99" s="19">
        <f t="shared" si="20"/>
        <v>3.7478540000000001E-3</v>
      </c>
      <c r="U99" s="32">
        <v>41813</v>
      </c>
      <c r="V99" s="9" t="s">
        <v>31</v>
      </c>
      <c r="W99" s="9">
        <v>1.5</v>
      </c>
      <c r="X99" s="19">
        <f t="shared" si="21"/>
        <v>3.30693E-3</v>
      </c>
      <c r="AC99" s="32">
        <v>42637</v>
      </c>
      <c r="AD99" s="9" t="s">
        <v>30</v>
      </c>
      <c r="AE99" s="9">
        <v>5.3</v>
      </c>
      <c r="AF99" s="19">
        <f t="shared" si="17"/>
        <v>1.1684485999999999E-2</v>
      </c>
      <c r="AG99" s="32">
        <v>42647</v>
      </c>
      <c r="AH99" s="9" t="s">
        <v>30</v>
      </c>
      <c r="AI99" s="9">
        <v>40.700000000000003</v>
      </c>
      <c r="AJ99" s="19">
        <f t="shared" si="22"/>
        <v>8.9728034000000012E-2</v>
      </c>
      <c r="AK99" s="32">
        <v>42683</v>
      </c>
      <c r="AL99" s="9" t="s">
        <v>30</v>
      </c>
      <c r="AM99" s="9">
        <v>20.2</v>
      </c>
      <c r="AN99" s="19">
        <f t="shared" si="16"/>
        <v>4.4533323999999999E-2</v>
      </c>
      <c r="AO99" s="32">
        <v>42348</v>
      </c>
      <c r="AP99" s="9" t="s">
        <v>30</v>
      </c>
      <c r="AQ99" s="9">
        <v>6.3</v>
      </c>
      <c r="AR99" s="19">
        <f t="shared" si="18"/>
        <v>1.3889106E-2</v>
      </c>
    </row>
    <row r="100" spans="9:44" x14ac:dyDescent="0.25">
      <c r="I100" s="32">
        <v>42088</v>
      </c>
      <c r="J100" s="9" t="s">
        <v>31</v>
      </c>
      <c r="K100" s="9">
        <v>0.5</v>
      </c>
      <c r="L100" s="19">
        <f t="shared" si="13"/>
        <v>1.10231E-3</v>
      </c>
      <c r="M100" s="32">
        <v>42115</v>
      </c>
      <c r="N100" s="9" t="s">
        <v>31</v>
      </c>
      <c r="O100" s="9">
        <v>0.9</v>
      </c>
      <c r="P100" s="19">
        <f t="shared" si="19"/>
        <v>1.9841580000000002E-3</v>
      </c>
      <c r="Q100" s="32">
        <v>42143</v>
      </c>
      <c r="R100" s="9" t="s">
        <v>31</v>
      </c>
      <c r="S100" s="9">
        <v>0.5</v>
      </c>
      <c r="T100" s="19">
        <f t="shared" si="20"/>
        <v>1.10231E-3</v>
      </c>
      <c r="U100" s="32">
        <v>41814</v>
      </c>
      <c r="V100" s="9" t="s">
        <v>31</v>
      </c>
      <c r="W100" s="9">
        <v>2.5</v>
      </c>
      <c r="X100" s="19">
        <f t="shared" si="21"/>
        <v>5.5115500000000005E-3</v>
      </c>
      <c r="AC100" s="32">
        <v>42637</v>
      </c>
      <c r="AD100" s="9" t="s">
        <v>30</v>
      </c>
      <c r="AE100" s="9">
        <v>2.8</v>
      </c>
      <c r="AF100" s="19">
        <f t="shared" si="17"/>
        <v>6.1729359999999995E-3</v>
      </c>
      <c r="AG100" s="32">
        <v>42647</v>
      </c>
      <c r="AH100" s="9" t="s">
        <v>30</v>
      </c>
      <c r="AI100" s="9">
        <v>6.7</v>
      </c>
      <c r="AJ100" s="19">
        <f t="shared" si="22"/>
        <v>1.4770954000000001E-2</v>
      </c>
      <c r="AK100" s="32">
        <v>42685</v>
      </c>
      <c r="AL100" s="9" t="s">
        <v>30</v>
      </c>
      <c r="AM100" s="9">
        <v>15.9</v>
      </c>
      <c r="AN100" s="19">
        <f t="shared" si="16"/>
        <v>3.5053458000000003E-2</v>
      </c>
      <c r="AO100" s="32">
        <v>42348</v>
      </c>
      <c r="AP100" s="9" t="s">
        <v>30</v>
      </c>
      <c r="AQ100" s="9">
        <v>11.7</v>
      </c>
      <c r="AR100" s="19">
        <f t="shared" si="18"/>
        <v>2.5794054E-2</v>
      </c>
    </row>
    <row r="101" spans="9:44" x14ac:dyDescent="0.25">
      <c r="I101" s="32">
        <v>42089</v>
      </c>
      <c r="J101" s="9" t="s">
        <v>31</v>
      </c>
      <c r="K101" s="9">
        <v>0.3</v>
      </c>
      <c r="L101" s="19">
        <f t="shared" ref="L101:L122" si="23">K101*0.00220462</f>
        <v>6.6138600000000003E-4</v>
      </c>
      <c r="M101" s="32">
        <v>42115</v>
      </c>
      <c r="N101" s="9" t="s">
        <v>31</v>
      </c>
      <c r="O101" s="9">
        <v>0.7</v>
      </c>
      <c r="P101" s="19">
        <f t="shared" si="19"/>
        <v>1.5432339999999999E-3</v>
      </c>
      <c r="Q101" s="32">
        <v>42143</v>
      </c>
      <c r="R101" s="9" t="s">
        <v>31</v>
      </c>
      <c r="S101" s="9">
        <v>2.1</v>
      </c>
      <c r="T101" s="19">
        <f t="shared" si="20"/>
        <v>4.6297020000000003E-3</v>
      </c>
      <c r="U101" s="32">
        <v>41814</v>
      </c>
      <c r="V101" s="9" t="s">
        <v>31</v>
      </c>
      <c r="W101" s="9">
        <v>1.9</v>
      </c>
      <c r="X101" s="19">
        <f t="shared" si="21"/>
        <v>4.1887779999999998E-3</v>
      </c>
      <c r="AC101" s="32">
        <v>42637</v>
      </c>
      <c r="AD101" s="9" t="s">
        <v>30</v>
      </c>
      <c r="AE101" s="9">
        <v>101.5</v>
      </c>
      <c r="AF101" s="19">
        <f t="shared" si="17"/>
        <v>0.22376893</v>
      </c>
      <c r="AG101" s="32">
        <v>42647</v>
      </c>
      <c r="AH101" s="9" t="s">
        <v>30</v>
      </c>
      <c r="AI101" s="9">
        <v>29.8</v>
      </c>
      <c r="AJ101" s="19">
        <f t="shared" si="22"/>
        <v>6.5697675999999997E-2</v>
      </c>
      <c r="AK101" s="32">
        <v>42685</v>
      </c>
      <c r="AL101" s="9" t="s">
        <v>30</v>
      </c>
      <c r="AM101" s="9">
        <v>40.299999999999997</v>
      </c>
      <c r="AN101" s="19">
        <f t="shared" si="16"/>
        <v>8.8846185999999994E-2</v>
      </c>
      <c r="AO101" s="32">
        <v>42350</v>
      </c>
      <c r="AP101" s="9" t="s">
        <v>30</v>
      </c>
      <c r="AQ101" s="9">
        <v>14.1</v>
      </c>
      <c r="AR101" s="19">
        <f t="shared" si="18"/>
        <v>3.1085142E-2</v>
      </c>
    </row>
    <row r="102" spans="9:44" x14ac:dyDescent="0.25">
      <c r="I102" s="32">
        <v>42089</v>
      </c>
      <c r="J102" s="9" t="s">
        <v>31</v>
      </c>
      <c r="K102" s="9">
        <v>0.3</v>
      </c>
      <c r="L102" s="19">
        <f t="shared" si="23"/>
        <v>6.6138600000000003E-4</v>
      </c>
      <c r="M102" s="32">
        <v>42115</v>
      </c>
      <c r="N102" s="9" t="s">
        <v>31</v>
      </c>
      <c r="O102" s="9">
        <v>0.3</v>
      </c>
      <c r="P102" s="19">
        <f t="shared" si="19"/>
        <v>6.6138600000000003E-4</v>
      </c>
      <c r="Q102" s="32">
        <v>42143</v>
      </c>
      <c r="R102" s="9" t="s">
        <v>30</v>
      </c>
      <c r="S102" s="9">
        <v>2.7</v>
      </c>
      <c r="T102" s="19">
        <f t="shared" si="20"/>
        <v>5.9524740000000001E-3</v>
      </c>
      <c r="U102" s="32">
        <v>41815</v>
      </c>
      <c r="V102" s="9" t="s">
        <v>31</v>
      </c>
      <c r="W102" s="9">
        <v>2</v>
      </c>
      <c r="X102" s="19">
        <f t="shared" si="21"/>
        <v>4.40924E-3</v>
      </c>
      <c r="AC102" s="32">
        <v>42637</v>
      </c>
      <c r="AD102" s="9" t="s">
        <v>30</v>
      </c>
      <c r="AE102" s="9">
        <v>8.4</v>
      </c>
      <c r="AF102" s="19">
        <f t="shared" si="17"/>
        <v>1.8518808000000001E-2</v>
      </c>
      <c r="AG102" s="32">
        <v>42647</v>
      </c>
      <c r="AH102" s="9" t="s">
        <v>30</v>
      </c>
      <c r="AI102" s="9">
        <v>23.6</v>
      </c>
      <c r="AJ102" s="19">
        <f t="shared" si="22"/>
        <v>5.2029032000000003E-2</v>
      </c>
      <c r="AK102" s="32">
        <v>42685</v>
      </c>
      <c r="AL102" s="9" t="s">
        <v>30</v>
      </c>
      <c r="AM102" s="9">
        <v>17.2</v>
      </c>
      <c r="AN102" s="19">
        <f t="shared" si="16"/>
        <v>3.7919464E-2</v>
      </c>
      <c r="AO102" s="32">
        <v>42350</v>
      </c>
      <c r="AP102" s="9" t="s">
        <v>30</v>
      </c>
      <c r="AQ102" s="9">
        <v>13.6</v>
      </c>
      <c r="AR102" s="19">
        <f t="shared" si="18"/>
        <v>2.9982832000000001E-2</v>
      </c>
    </row>
    <row r="103" spans="9:44" x14ac:dyDescent="0.25">
      <c r="I103" s="32">
        <v>42089</v>
      </c>
      <c r="J103" s="9" t="s">
        <v>31</v>
      </c>
      <c r="K103" s="9">
        <v>0.3</v>
      </c>
      <c r="L103" s="19">
        <f t="shared" si="23"/>
        <v>6.6138600000000003E-4</v>
      </c>
      <c r="M103" s="32">
        <v>42115</v>
      </c>
      <c r="N103" s="9" t="s">
        <v>31</v>
      </c>
      <c r="O103" s="9">
        <v>0.9</v>
      </c>
      <c r="P103" s="19">
        <f t="shared" si="19"/>
        <v>1.9841580000000002E-3</v>
      </c>
      <c r="Q103" s="32">
        <v>42143</v>
      </c>
      <c r="R103" s="9" t="s">
        <v>31</v>
      </c>
      <c r="S103" s="9">
        <v>1.7</v>
      </c>
      <c r="T103" s="19">
        <f t="shared" si="20"/>
        <v>3.7478540000000001E-3</v>
      </c>
      <c r="U103" s="32">
        <v>41820</v>
      </c>
      <c r="V103" s="9" t="s">
        <v>30</v>
      </c>
      <c r="W103" s="9">
        <v>13</v>
      </c>
      <c r="X103" s="19">
        <f t="shared" si="21"/>
        <v>2.8660060000000001E-2</v>
      </c>
      <c r="AC103" s="32">
        <v>42637</v>
      </c>
      <c r="AD103" s="9" t="s">
        <v>30</v>
      </c>
      <c r="AE103" s="9">
        <v>30.3</v>
      </c>
      <c r="AF103" s="19">
        <f t="shared" si="17"/>
        <v>6.6799986000000006E-2</v>
      </c>
      <c r="AG103" s="32">
        <v>42647</v>
      </c>
      <c r="AH103" s="9" t="s">
        <v>30</v>
      </c>
      <c r="AI103" s="9">
        <v>25.4</v>
      </c>
      <c r="AJ103" s="19">
        <f t="shared" si="22"/>
        <v>5.5997347999999995E-2</v>
      </c>
      <c r="AK103" s="32">
        <v>42685</v>
      </c>
      <c r="AL103" s="9" t="s">
        <v>30</v>
      </c>
      <c r="AM103" s="9">
        <v>25.3</v>
      </c>
      <c r="AN103" s="19">
        <f t="shared" si="16"/>
        <v>5.5776886000000005E-2</v>
      </c>
      <c r="AO103" s="32">
        <v>42350</v>
      </c>
      <c r="AP103" s="9" t="s">
        <v>30</v>
      </c>
      <c r="AQ103" s="9">
        <v>41.6</v>
      </c>
      <c r="AR103" s="19">
        <f t="shared" si="18"/>
        <v>9.1712191999999998E-2</v>
      </c>
    </row>
    <row r="104" spans="9:44" x14ac:dyDescent="0.25">
      <c r="I104" s="32">
        <v>42089</v>
      </c>
      <c r="J104" s="9" t="s">
        <v>31</v>
      </c>
      <c r="K104" s="9">
        <v>0.4</v>
      </c>
      <c r="L104" s="19">
        <f t="shared" si="23"/>
        <v>8.8184800000000007E-4</v>
      </c>
      <c r="M104" s="32">
        <v>42115</v>
      </c>
      <c r="N104" s="9" t="s">
        <v>31</v>
      </c>
      <c r="O104" s="9">
        <v>0.5</v>
      </c>
      <c r="P104" s="19">
        <f t="shared" si="19"/>
        <v>1.10231E-3</v>
      </c>
      <c r="Q104" s="32">
        <v>42144</v>
      </c>
      <c r="R104" s="9" t="s">
        <v>31</v>
      </c>
      <c r="S104" s="9">
        <v>1.4</v>
      </c>
      <c r="T104" s="19">
        <f t="shared" si="20"/>
        <v>3.0864679999999998E-3</v>
      </c>
      <c r="U104" s="32">
        <v>41820</v>
      </c>
      <c r="V104" s="9" t="s">
        <v>30</v>
      </c>
      <c r="W104" s="9">
        <v>6.9</v>
      </c>
      <c r="X104" s="19">
        <f t="shared" si="21"/>
        <v>1.5211878000000002E-2</v>
      </c>
      <c r="AC104" s="32">
        <v>42637</v>
      </c>
      <c r="AD104" s="9" t="s">
        <v>30</v>
      </c>
      <c r="AE104" s="9">
        <v>32.4</v>
      </c>
      <c r="AF104" s="19">
        <f t="shared" si="17"/>
        <v>7.1429687999999991E-2</v>
      </c>
      <c r="AG104" s="32">
        <v>42647</v>
      </c>
      <c r="AH104" s="9" t="s">
        <v>30</v>
      </c>
      <c r="AI104" s="9">
        <v>40.9</v>
      </c>
      <c r="AJ104" s="19">
        <f t="shared" si="22"/>
        <v>9.0168957999999994E-2</v>
      </c>
      <c r="AK104" s="32">
        <v>42685</v>
      </c>
      <c r="AL104" s="9" t="s">
        <v>30</v>
      </c>
      <c r="AM104" s="9">
        <v>14</v>
      </c>
      <c r="AN104" s="19">
        <f t="shared" si="16"/>
        <v>3.0864679999999999E-2</v>
      </c>
      <c r="AO104" s="32">
        <v>42350</v>
      </c>
      <c r="AP104" s="9" t="s">
        <v>30</v>
      </c>
      <c r="AQ104" s="9">
        <v>31.3</v>
      </c>
      <c r="AR104" s="19">
        <f t="shared" si="18"/>
        <v>6.9004605999999996E-2</v>
      </c>
    </row>
    <row r="105" spans="9:44" x14ac:dyDescent="0.25">
      <c r="I105" s="32">
        <v>42089</v>
      </c>
      <c r="J105" s="9" t="s">
        <v>31</v>
      </c>
      <c r="K105" s="9">
        <v>0.3</v>
      </c>
      <c r="L105" s="19">
        <f t="shared" si="23"/>
        <v>6.6138600000000003E-4</v>
      </c>
      <c r="M105" s="32">
        <v>42116</v>
      </c>
      <c r="N105" s="9" t="s">
        <v>31</v>
      </c>
      <c r="O105" s="9">
        <v>0.4</v>
      </c>
      <c r="P105" s="19">
        <f t="shared" si="19"/>
        <v>8.8184800000000007E-4</v>
      </c>
      <c r="Q105" s="32">
        <v>42144</v>
      </c>
      <c r="R105" s="9" t="s">
        <v>31</v>
      </c>
      <c r="S105" s="9">
        <v>1.3</v>
      </c>
      <c r="T105" s="19">
        <f t="shared" si="20"/>
        <v>2.8660059999999999E-3</v>
      </c>
      <c r="U105" s="32">
        <v>41820</v>
      </c>
      <c r="V105" s="9" t="s">
        <v>30</v>
      </c>
      <c r="W105" s="9">
        <v>7.2</v>
      </c>
      <c r="X105" s="19">
        <f t="shared" si="21"/>
        <v>1.5873264000000002E-2</v>
      </c>
      <c r="AC105" s="32">
        <v>42637</v>
      </c>
      <c r="AD105" s="9" t="s">
        <v>30</v>
      </c>
      <c r="AE105" s="9">
        <v>21.7</v>
      </c>
      <c r="AF105" s="19">
        <f t="shared" si="17"/>
        <v>4.7840253999999999E-2</v>
      </c>
      <c r="AG105" s="32">
        <v>42647</v>
      </c>
      <c r="AH105" s="9" t="s">
        <v>30</v>
      </c>
      <c r="AI105" s="9">
        <v>38.4</v>
      </c>
      <c r="AJ105" s="19">
        <f t="shared" si="22"/>
        <v>8.4657408000000003E-2</v>
      </c>
      <c r="AK105" s="32">
        <v>42685</v>
      </c>
      <c r="AL105" s="9" t="s">
        <v>30</v>
      </c>
      <c r="AM105" s="9">
        <v>29.2</v>
      </c>
      <c r="AN105" s="19">
        <f t="shared" si="16"/>
        <v>6.4374903999999997E-2</v>
      </c>
      <c r="AO105" s="32">
        <v>42350</v>
      </c>
      <c r="AP105" s="9" t="s">
        <v>30</v>
      </c>
      <c r="AQ105" s="9">
        <v>11.7</v>
      </c>
      <c r="AR105" s="19">
        <f t="shared" si="18"/>
        <v>2.5794054E-2</v>
      </c>
    </row>
    <row r="106" spans="9:44" x14ac:dyDescent="0.25">
      <c r="I106" s="32">
        <v>42091</v>
      </c>
      <c r="J106" s="9" t="s">
        <v>31</v>
      </c>
      <c r="K106" s="9">
        <v>0.5</v>
      </c>
      <c r="L106" s="19">
        <f t="shared" si="23"/>
        <v>1.10231E-3</v>
      </c>
      <c r="M106" s="32">
        <v>42116</v>
      </c>
      <c r="N106" s="9" t="s">
        <v>31</v>
      </c>
      <c r="O106" s="9">
        <v>0.5</v>
      </c>
      <c r="P106" s="19">
        <f t="shared" si="19"/>
        <v>1.10231E-3</v>
      </c>
      <c r="Q106" s="32">
        <v>42144</v>
      </c>
      <c r="R106" s="9" t="s">
        <v>31</v>
      </c>
      <c r="S106" s="9">
        <v>1.3</v>
      </c>
      <c r="T106" s="19">
        <f t="shared" si="20"/>
        <v>2.8660059999999999E-3</v>
      </c>
      <c r="U106" s="32">
        <v>41820</v>
      </c>
      <c r="V106" s="9" t="s">
        <v>31</v>
      </c>
      <c r="W106" s="9">
        <v>2</v>
      </c>
      <c r="X106" s="19">
        <f t="shared" si="21"/>
        <v>4.40924E-3</v>
      </c>
      <c r="AC106" s="32">
        <v>42637</v>
      </c>
      <c r="AD106" s="9" t="s">
        <v>30</v>
      </c>
      <c r="AE106" s="9">
        <v>26.3</v>
      </c>
      <c r="AF106" s="19">
        <f t="shared" si="17"/>
        <v>5.7981506000000002E-2</v>
      </c>
      <c r="AG106" s="32">
        <v>42647</v>
      </c>
      <c r="AH106" s="9" t="s">
        <v>30</v>
      </c>
      <c r="AI106" s="9">
        <v>66.5</v>
      </c>
      <c r="AJ106" s="19">
        <f t="shared" si="22"/>
        <v>0.14660723000000001</v>
      </c>
      <c r="AK106" s="32">
        <v>42685</v>
      </c>
      <c r="AL106" s="9" t="s">
        <v>30</v>
      </c>
      <c r="AM106" s="9">
        <v>28.6</v>
      </c>
      <c r="AN106" s="19">
        <f t="shared" si="16"/>
        <v>6.3052131999999997E-2</v>
      </c>
      <c r="AO106" s="32">
        <v>42353</v>
      </c>
      <c r="AP106" s="9" t="s">
        <v>30</v>
      </c>
      <c r="AQ106" s="9">
        <v>18.5</v>
      </c>
      <c r="AR106" s="19">
        <f t="shared" si="18"/>
        <v>4.0785469999999997E-2</v>
      </c>
    </row>
    <row r="107" spans="9:44" x14ac:dyDescent="0.25">
      <c r="I107" s="32">
        <v>42091</v>
      </c>
      <c r="J107" s="9" t="s">
        <v>31</v>
      </c>
      <c r="K107" s="9">
        <v>0.3</v>
      </c>
      <c r="L107" s="19">
        <f t="shared" si="23"/>
        <v>6.6138600000000003E-4</v>
      </c>
      <c r="M107" s="32">
        <v>42116</v>
      </c>
      <c r="N107" s="9" t="s">
        <v>31</v>
      </c>
      <c r="O107" s="9">
        <v>0.4</v>
      </c>
      <c r="P107" s="19">
        <f t="shared" si="19"/>
        <v>8.8184800000000007E-4</v>
      </c>
      <c r="Q107" s="32">
        <v>42144</v>
      </c>
      <c r="R107" s="9" t="s">
        <v>31</v>
      </c>
      <c r="S107" s="9">
        <v>1.5</v>
      </c>
      <c r="T107" s="19">
        <f t="shared" si="20"/>
        <v>3.30693E-3</v>
      </c>
      <c r="U107" s="32">
        <v>41820</v>
      </c>
      <c r="V107" s="9" t="s">
        <v>31</v>
      </c>
      <c r="W107" s="9">
        <v>1.7</v>
      </c>
      <c r="X107" s="19">
        <f t="shared" si="21"/>
        <v>3.7478540000000001E-3</v>
      </c>
      <c r="AC107" s="32">
        <v>42637</v>
      </c>
      <c r="AD107" s="9" t="s">
        <v>30</v>
      </c>
      <c r="AE107" s="9">
        <v>35</v>
      </c>
      <c r="AF107" s="19">
        <f t="shared" si="17"/>
        <v>7.71617E-2</v>
      </c>
      <c r="AG107" s="32">
        <v>42647</v>
      </c>
      <c r="AH107" s="9" t="s">
        <v>30</v>
      </c>
      <c r="AI107" s="9">
        <v>61.3</v>
      </c>
      <c r="AJ107" s="19">
        <f t="shared" si="22"/>
        <v>0.13514320599999999</v>
      </c>
      <c r="AK107" s="32">
        <v>42685</v>
      </c>
      <c r="AL107" s="9" t="s">
        <v>30</v>
      </c>
      <c r="AM107" s="9">
        <v>25</v>
      </c>
      <c r="AN107" s="19">
        <f t="shared" si="16"/>
        <v>5.5115499999999998E-2</v>
      </c>
      <c r="AO107" s="32">
        <v>42353</v>
      </c>
      <c r="AP107" s="9" t="s">
        <v>30</v>
      </c>
      <c r="AQ107" s="9">
        <v>36.5</v>
      </c>
      <c r="AR107" s="19">
        <f t="shared" si="18"/>
        <v>8.0468629999999999E-2</v>
      </c>
    </row>
    <row r="108" spans="9:44" x14ac:dyDescent="0.25">
      <c r="I108" s="32">
        <v>42091</v>
      </c>
      <c r="J108" s="9" t="s">
        <v>31</v>
      </c>
      <c r="K108" s="9">
        <v>0.4</v>
      </c>
      <c r="L108" s="19">
        <f t="shared" si="23"/>
        <v>8.8184800000000007E-4</v>
      </c>
      <c r="M108" s="32">
        <v>42116</v>
      </c>
      <c r="N108" s="9" t="s">
        <v>31</v>
      </c>
      <c r="O108" s="9">
        <v>0.7</v>
      </c>
      <c r="P108" s="19">
        <f t="shared" si="19"/>
        <v>1.5432339999999999E-3</v>
      </c>
      <c r="Q108" s="32">
        <v>42144</v>
      </c>
      <c r="R108" s="9" t="s">
        <v>30</v>
      </c>
      <c r="S108" s="9">
        <v>2.2999999999999998</v>
      </c>
      <c r="T108" s="19">
        <f t="shared" si="20"/>
        <v>5.070626E-3</v>
      </c>
      <c r="AC108" s="32">
        <v>42637</v>
      </c>
      <c r="AD108" s="9" t="s">
        <v>30</v>
      </c>
      <c r="AE108" s="9">
        <v>26.1</v>
      </c>
      <c r="AF108" s="19">
        <f t="shared" si="17"/>
        <v>5.7540582000000007E-2</v>
      </c>
      <c r="AG108" s="32">
        <v>42647</v>
      </c>
      <c r="AH108" s="9" t="s">
        <v>30</v>
      </c>
      <c r="AI108" s="9">
        <v>27.1</v>
      </c>
      <c r="AJ108" s="19">
        <f t="shared" si="22"/>
        <v>5.9745202000000004E-2</v>
      </c>
      <c r="AK108" s="32">
        <v>42685</v>
      </c>
      <c r="AL108" s="9" t="s">
        <v>30</v>
      </c>
      <c r="AM108" s="9">
        <v>8.1</v>
      </c>
      <c r="AN108" s="19">
        <f t="shared" si="16"/>
        <v>1.7857421999999998E-2</v>
      </c>
      <c r="AO108" s="32">
        <v>42362</v>
      </c>
      <c r="AP108" s="9" t="s">
        <v>30</v>
      </c>
      <c r="AQ108" s="9">
        <v>8.9</v>
      </c>
      <c r="AR108" s="19">
        <f t="shared" si="18"/>
        <v>1.9621118E-2</v>
      </c>
    </row>
    <row r="109" spans="9:44" x14ac:dyDescent="0.25">
      <c r="I109" s="32">
        <v>42091</v>
      </c>
      <c r="J109" s="9" t="s">
        <v>31</v>
      </c>
      <c r="K109" s="9">
        <v>0.5</v>
      </c>
      <c r="L109" s="19">
        <f t="shared" si="23"/>
        <v>1.10231E-3</v>
      </c>
      <c r="M109" s="32">
        <v>42116</v>
      </c>
      <c r="N109" s="9" t="s">
        <v>31</v>
      </c>
      <c r="O109" s="9">
        <v>0.6</v>
      </c>
      <c r="P109" s="19">
        <f t="shared" si="19"/>
        <v>1.3227720000000001E-3</v>
      </c>
      <c r="Q109" s="32">
        <v>42144</v>
      </c>
      <c r="R109" s="9" t="s">
        <v>31</v>
      </c>
      <c r="S109" s="9">
        <v>1.5</v>
      </c>
      <c r="T109" s="19">
        <f t="shared" si="20"/>
        <v>3.30693E-3</v>
      </c>
      <c r="AC109" s="32">
        <v>42637</v>
      </c>
      <c r="AD109" s="9" t="s">
        <v>30</v>
      </c>
      <c r="AE109" s="9">
        <v>28.2</v>
      </c>
      <c r="AF109" s="19">
        <f t="shared" si="17"/>
        <v>6.2170283999999999E-2</v>
      </c>
      <c r="AG109" s="32">
        <v>42647</v>
      </c>
      <c r="AH109" s="9" t="s">
        <v>30</v>
      </c>
      <c r="AI109" s="9">
        <v>26.1</v>
      </c>
      <c r="AJ109" s="19">
        <f t="shared" si="22"/>
        <v>5.7540582000000007E-2</v>
      </c>
      <c r="AK109" s="32">
        <v>42685</v>
      </c>
      <c r="AL109" s="9" t="s">
        <v>30</v>
      </c>
      <c r="AM109" s="9">
        <v>20.2</v>
      </c>
      <c r="AN109" s="19">
        <f t="shared" si="16"/>
        <v>4.4533323999999999E-2</v>
      </c>
      <c r="AO109" s="32">
        <v>42362</v>
      </c>
      <c r="AP109" s="9" t="s">
        <v>30</v>
      </c>
      <c r="AQ109" s="9">
        <v>17.399999999999999</v>
      </c>
      <c r="AR109" s="19">
        <f t="shared" si="18"/>
        <v>3.8360387999999995E-2</v>
      </c>
    </row>
    <row r="110" spans="9:44" x14ac:dyDescent="0.25">
      <c r="I110" s="32">
        <v>42091</v>
      </c>
      <c r="J110" s="9" t="s">
        <v>31</v>
      </c>
      <c r="K110" s="9">
        <v>0.4</v>
      </c>
      <c r="L110" s="19">
        <f t="shared" si="23"/>
        <v>8.8184800000000007E-4</v>
      </c>
      <c r="M110" s="32">
        <v>42117</v>
      </c>
      <c r="N110" s="9" t="s">
        <v>31</v>
      </c>
      <c r="O110" s="9">
        <v>0.3</v>
      </c>
      <c r="P110" s="19">
        <f t="shared" si="19"/>
        <v>6.6138600000000003E-4</v>
      </c>
      <c r="Q110" s="32">
        <v>42144</v>
      </c>
      <c r="R110" s="9" t="s">
        <v>30</v>
      </c>
      <c r="S110" s="9">
        <v>12.5</v>
      </c>
      <c r="T110" s="19">
        <f t="shared" si="20"/>
        <v>2.7557749999999999E-2</v>
      </c>
      <c r="AC110" s="32">
        <v>42637</v>
      </c>
      <c r="AD110" s="9" t="s">
        <v>30</v>
      </c>
      <c r="AE110" s="9">
        <v>5.7</v>
      </c>
      <c r="AF110" s="19">
        <f t="shared" si="17"/>
        <v>1.2566334E-2</v>
      </c>
      <c r="AG110" s="32">
        <v>42647</v>
      </c>
      <c r="AH110" s="9" t="s">
        <v>30</v>
      </c>
      <c r="AI110" s="9">
        <v>31.5</v>
      </c>
      <c r="AJ110" s="19">
        <f t="shared" si="22"/>
        <v>6.9445530000000005E-2</v>
      </c>
      <c r="AK110" s="32">
        <v>42685</v>
      </c>
      <c r="AL110" s="9" t="s">
        <v>30</v>
      </c>
      <c r="AM110" s="9">
        <v>31.5</v>
      </c>
      <c r="AN110" s="19">
        <f t="shared" si="16"/>
        <v>6.9445530000000005E-2</v>
      </c>
      <c r="AO110" s="32">
        <v>42362</v>
      </c>
      <c r="AP110" s="9" t="s">
        <v>30</v>
      </c>
      <c r="AQ110" s="9">
        <v>19.8</v>
      </c>
      <c r="AR110" s="19">
        <f t="shared" si="18"/>
        <v>4.3651476000000002E-2</v>
      </c>
    </row>
    <row r="111" spans="9:44" x14ac:dyDescent="0.25">
      <c r="I111" s="32">
        <v>42091</v>
      </c>
      <c r="J111" s="9" t="s">
        <v>31</v>
      </c>
      <c r="K111" s="9">
        <v>0.8</v>
      </c>
      <c r="L111" s="19">
        <f t="shared" si="23"/>
        <v>1.7636960000000001E-3</v>
      </c>
      <c r="M111" s="32">
        <v>42117</v>
      </c>
      <c r="N111" s="9" t="s">
        <v>31</v>
      </c>
      <c r="O111" s="9">
        <v>0.3</v>
      </c>
      <c r="P111" s="19">
        <f t="shared" si="19"/>
        <v>6.6138600000000003E-4</v>
      </c>
      <c r="Q111" s="32">
        <v>42145</v>
      </c>
      <c r="R111" s="9" t="s">
        <v>31</v>
      </c>
      <c r="S111" s="9">
        <v>0.5</v>
      </c>
      <c r="T111" s="19">
        <f t="shared" si="20"/>
        <v>1.10231E-3</v>
      </c>
      <c r="AC111" s="32">
        <v>42637</v>
      </c>
      <c r="AD111" s="9" t="s">
        <v>30</v>
      </c>
      <c r="AE111" s="9">
        <v>38.799999999999997</v>
      </c>
      <c r="AF111" s="19">
        <f t="shared" si="17"/>
        <v>8.5539255999999994E-2</v>
      </c>
      <c r="AG111" s="32">
        <v>42647</v>
      </c>
      <c r="AH111" s="9" t="s">
        <v>30</v>
      </c>
      <c r="AI111" s="9">
        <v>22.7</v>
      </c>
      <c r="AJ111" s="19">
        <f t="shared" si="22"/>
        <v>5.0044873999999996E-2</v>
      </c>
      <c r="AK111" s="32">
        <v>42685</v>
      </c>
      <c r="AL111" s="9" t="s">
        <v>30</v>
      </c>
      <c r="AM111" s="9">
        <v>28.4</v>
      </c>
      <c r="AN111" s="19">
        <f t="shared" si="16"/>
        <v>6.2611208000000002E-2</v>
      </c>
      <c r="AO111" s="32">
        <v>42364</v>
      </c>
      <c r="AP111" s="9" t="s">
        <v>30</v>
      </c>
      <c r="AQ111" s="9">
        <v>13.8</v>
      </c>
      <c r="AR111" s="19">
        <f t="shared" si="18"/>
        <v>3.0423756000000003E-2</v>
      </c>
    </row>
    <row r="112" spans="9:44" x14ac:dyDescent="0.25">
      <c r="I112" s="32">
        <v>42093</v>
      </c>
      <c r="J112" s="9" t="s">
        <v>31</v>
      </c>
      <c r="K112" s="9">
        <v>0.2</v>
      </c>
      <c r="L112" s="19">
        <f t="shared" si="23"/>
        <v>4.4092400000000004E-4</v>
      </c>
      <c r="M112" s="32">
        <v>42117</v>
      </c>
      <c r="N112" s="9" t="s">
        <v>31</v>
      </c>
      <c r="O112" s="9">
        <v>0.4</v>
      </c>
      <c r="P112" s="19">
        <f t="shared" si="19"/>
        <v>8.8184800000000007E-4</v>
      </c>
      <c r="Q112" s="32">
        <v>42145</v>
      </c>
      <c r="R112" s="9" t="s">
        <v>31</v>
      </c>
      <c r="S112" s="9">
        <v>1.7</v>
      </c>
      <c r="T112" s="19">
        <f t="shared" si="20"/>
        <v>3.7478540000000001E-3</v>
      </c>
      <c r="AC112" s="32">
        <v>42637</v>
      </c>
      <c r="AD112" s="9" t="s">
        <v>30</v>
      </c>
      <c r="AE112" s="9">
        <v>29.6</v>
      </c>
      <c r="AF112" s="19">
        <f t="shared" si="17"/>
        <v>6.5256752000000001E-2</v>
      </c>
      <c r="AG112" s="32">
        <v>42647</v>
      </c>
      <c r="AH112" s="9" t="s">
        <v>30</v>
      </c>
      <c r="AI112" s="9">
        <v>33.799999999999997</v>
      </c>
      <c r="AJ112" s="19">
        <f t="shared" si="22"/>
        <v>7.4516156E-2</v>
      </c>
      <c r="AK112" s="32">
        <v>42686</v>
      </c>
      <c r="AL112" s="9" t="s">
        <v>30</v>
      </c>
      <c r="AM112" s="9">
        <v>23.4</v>
      </c>
      <c r="AN112" s="19">
        <f t="shared" si="16"/>
        <v>5.1588108000000001E-2</v>
      </c>
      <c r="AO112" s="32">
        <v>42366</v>
      </c>
      <c r="AP112" s="9" t="s">
        <v>30</v>
      </c>
      <c r="AQ112" s="9">
        <v>5.4</v>
      </c>
      <c r="AR112" s="19">
        <f t="shared" si="18"/>
        <v>1.1904948E-2</v>
      </c>
    </row>
    <row r="113" spans="9:40" x14ac:dyDescent="0.25">
      <c r="I113" s="32">
        <v>42093</v>
      </c>
      <c r="J113" s="9" t="s">
        <v>31</v>
      </c>
      <c r="K113" s="9">
        <v>0.2</v>
      </c>
      <c r="L113" s="19">
        <f t="shared" si="23"/>
        <v>4.4092400000000004E-4</v>
      </c>
      <c r="M113" s="32">
        <v>42117</v>
      </c>
      <c r="N113" s="9" t="s">
        <v>31</v>
      </c>
      <c r="O113" s="9">
        <v>0.4</v>
      </c>
      <c r="P113" s="19">
        <f t="shared" si="19"/>
        <v>8.8184800000000007E-4</v>
      </c>
      <c r="Q113" s="32">
        <v>42145</v>
      </c>
      <c r="R113" s="9" t="s">
        <v>30</v>
      </c>
      <c r="S113" s="9">
        <v>2.2999999999999998</v>
      </c>
      <c r="T113" s="19">
        <f t="shared" si="20"/>
        <v>5.070626E-3</v>
      </c>
      <c r="AC113" s="32">
        <v>42637</v>
      </c>
      <c r="AD113" s="9" t="s">
        <v>30</v>
      </c>
      <c r="AE113" s="9">
        <v>23.3</v>
      </c>
      <c r="AF113" s="19">
        <f t="shared" si="17"/>
        <v>5.1367646000000003E-2</v>
      </c>
      <c r="AG113" s="32">
        <v>42647</v>
      </c>
      <c r="AH113" s="9" t="s">
        <v>30</v>
      </c>
      <c r="AI113" s="9">
        <v>29.5</v>
      </c>
      <c r="AJ113" s="19">
        <f t="shared" si="22"/>
        <v>6.5036289999999997E-2</v>
      </c>
      <c r="AK113" s="32">
        <v>42686</v>
      </c>
      <c r="AL113" s="9" t="s">
        <v>30</v>
      </c>
      <c r="AM113" s="9">
        <v>22.5</v>
      </c>
      <c r="AN113" s="19">
        <f t="shared" si="16"/>
        <v>4.9603950000000001E-2</v>
      </c>
    </row>
    <row r="114" spans="9:40" x14ac:dyDescent="0.25">
      <c r="I114" s="32">
        <v>42093</v>
      </c>
      <c r="J114" s="9" t="s">
        <v>31</v>
      </c>
      <c r="K114" s="9">
        <v>0.3</v>
      </c>
      <c r="L114" s="19">
        <f t="shared" si="23"/>
        <v>6.6138600000000003E-4</v>
      </c>
      <c r="M114" s="32">
        <v>42117</v>
      </c>
      <c r="N114" s="9" t="s">
        <v>31</v>
      </c>
      <c r="O114" s="9">
        <v>0.5</v>
      </c>
      <c r="P114" s="19">
        <f t="shared" si="19"/>
        <v>1.10231E-3</v>
      </c>
      <c r="Q114" s="32">
        <v>42145</v>
      </c>
      <c r="R114" s="9" t="s">
        <v>31</v>
      </c>
      <c r="S114" s="9">
        <v>1.5</v>
      </c>
      <c r="T114" s="19">
        <f t="shared" si="20"/>
        <v>3.30693E-3</v>
      </c>
      <c r="AC114" s="32">
        <v>42637</v>
      </c>
      <c r="AD114" s="9" t="s">
        <v>30</v>
      </c>
      <c r="AE114" s="9">
        <v>29.6</v>
      </c>
      <c r="AF114" s="19">
        <f t="shared" si="17"/>
        <v>6.5256752000000001E-2</v>
      </c>
      <c r="AG114" s="32">
        <v>42647</v>
      </c>
      <c r="AH114" s="9" t="s">
        <v>30</v>
      </c>
      <c r="AI114" s="9">
        <v>33.1</v>
      </c>
      <c r="AJ114" s="19">
        <f t="shared" si="22"/>
        <v>7.297292200000001E-2</v>
      </c>
      <c r="AK114" s="32">
        <v>42686</v>
      </c>
      <c r="AL114" s="9" t="s">
        <v>30</v>
      </c>
      <c r="AM114" s="9">
        <v>21</v>
      </c>
      <c r="AN114" s="19">
        <f t="shared" si="16"/>
        <v>4.6297020000000001E-2</v>
      </c>
    </row>
    <row r="115" spans="9:40" x14ac:dyDescent="0.25">
      <c r="I115" s="32">
        <v>42093</v>
      </c>
      <c r="J115" s="9" t="s">
        <v>31</v>
      </c>
      <c r="K115" s="9">
        <v>0.4</v>
      </c>
      <c r="L115" s="19">
        <f t="shared" si="23"/>
        <v>8.8184800000000007E-4</v>
      </c>
      <c r="M115" s="32">
        <v>42119</v>
      </c>
      <c r="N115" s="9" t="s">
        <v>31</v>
      </c>
      <c r="O115" s="9">
        <v>0.4</v>
      </c>
      <c r="P115" s="19">
        <f t="shared" si="19"/>
        <v>8.8184800000000007E-4</v>
      </c>
      <c r="Q115" s="32">
        <v>42145</v>
      </c>
      <c r="R115" s="9" t="s">
        <v>31</v>
      </c>
      <c r="S115" s="9">
        <v>1.8</v>
      </c>
      <c r="T115" s="19">
        <f t="shared" si="20"/>
        <v>3.9683160000000004E-3</v>
      </c>
      <c r="AC115" s="32">
        <v>42637</v>
      </c>
      <c r="AD115" s="9" t="s">
        <v>30</v>
      </c>
      <c r="AE115" s="9">
        <v>10.7</v>
      </c>
      <c r="AF115" s="19">
        <f t="shared" si="17"/>
        <v>2.3589433999999999E-2</v>
      </c>
      <c r="AG115" s="32">
        <v>42648</v>
      </c>
      <c r="AH115" s="9" t="s">
        <v>30</v>
      </c>
      <c r="AI115" s="9">
        <v>73.7</v>
      </c>
      <c r="AJ115" s="19">
        <f t="shared" si="22"/>
        <v>0.162480494</v>
      </c>
      <c r="AK115" s="32">
        <v>42686</v>
      </c>
      <c r="AL115" s="9" t="s">
        <v>30</v>
      </c>
      <c r="AM115" s="9">
        <v>63.5</v>
      </c>
      <c r="AN115" s="19">
        <f t="shared" ref="AN115:AN178" si="24">AM115*0.00220462</f>
        <v>0.13999337000000001</v>
      </c>
    </row>
    <row r="116" spans="9:40" x14ac:dyDescent="0.25">
      <c r="I116" s="32">
        <v>42093</v>
      </c>
      <c r="J116" s="9" t="s">
        <v>31</v>
      </c>
      <c r="K116" s="9">
        <v>1.4</v>
      </c>
      <c r="L116" s="19">
        <f t="shared" si="23"/>
        <v>3.0864679999999998E-3</v>
      </c>
      <c r="M116" s="32">
        <v>42119</v>
      </c>
      <c r="N116" s="9" t="s">
        <v>31</v>
      </c>
      <c r="O116" s="9">
        <v>0.8</v>
      </c>
      <c r="P116" s="19">
        <f t="shared" si="19"/>
        <v>1.7636960000000001E-3</v>
      </c>
      <c r="Q116" s="32">
        <v>42145</v>
      </c>
      <c r="R116" s="9" t="s">
        <v>30</v>
      </c>
      <c r="S116" s="9">
        <v>3.1</v>
      </c>
      <c r="T116" s="19">
        <f t="shared" si="20"/>
        <v>6.8343220000000003E-3</v>
      </c>
      <c r="AC116" s="32">
        <v>42637</v>
      </c>
      <c r="AD116" s="9" t="s">
        <v>30</v>
      </c>
      <c r="AE116" s="9">
        <v>4.9000000000000004</v>
      </c>
      <c r="AF116" s="19">
        <f t="shared" si="17"/>
        <v>1.0802638000000002E-2</v>
      </c>
      <c r="AG116" s="32">
        <v>42648</v>
      </c>
      <c r="AH116" s="9" t="s">
        <v>30</v>
      </c>
      <c r="AI116" s="9">
        <v>39.6</v>
      </c>
      <c r="AJ116" s="19">
        <f t="shared" si="22"/>
        <v>8.7302952000000003E-2</v>
      </c>
      <c r="AK116" s="32">
        <v>42688</v>
      </c>
      <c r="AL116" s="9" t="s">
        <v>30</v>
      </c>
      <c r="AM116" s="9">
        <v>7.4</v>
      </c>
      <c r="AN116" s="19">
        <f t="shared" si="24"/>
        <v>1.6314188E-2</v>
      </c>
    </row>
    <row r="117" spans="9:40" x14ac:dyDescent="0.25">
      <c r="I117" s="32">
        <v>42094</v>
      </c>
      <c r="J117" s="9" t="s">
        <v>31</v>
      </c>
      <c r="K117" s="9">
        <v>0.2</v>
      </c>
      <c r="L117" s="19">
        <f t="shared" si="23"/>
        <v>4.4092400000000004E-4</v>
      </c>
      <c r="M117" s="32">
        <v>42119</v>
      </c>
      <c r="N117" s="9" t="s">
        <v>31</v>
      </c>
      <c r="O117" s="9">
        <v>0.3</v>
      </c>
      <c r="P117" s="19">
        <f t="shared" si="19"/>
        <v>6.6138600000000003E-4</v>
      </c>
      <c r="Q117" s="32">
        <v>42145</v>
      </c>
      <c r="R117" s="9" t="s">
        <v>31</v>
      </c>
      <c r="S117" s="9">
        <v>2.2999999999999998</v>
      </c>
      <c r="T117" s="19">
        <f t="shared" si="20"/>
        <v>5.070626E-3</v>
      </c>
      <c r="AC117" s="32">
        <v>42637</v>
      </c>
      <c r="AD117" s="9" t="s">
        <v>30</v>
      </c>
      <c r="AE117" s="9">
        <v>16.2</v>
      </c>
      <c r="AF117" s="19">
        <f t="shared" ref="AF117:AF180" si="25">AE117*0.00220462</f>
        <v>3.5714843999999996E-2</v>
      </c>
      <c r="AG117" s="32">
        <v>42648</v>
      </c>
      <c r="AH117" s="9" t="s">
        <v>30</v>
      </c>
      <c r="AI117" s="9">
        <v>30</v>
      </c>
      <c r="AJ117" s="19">
        <f t="shared" si="22"/>
        <v>6.6138600000000006E-2</v>
      </c>
      <c r="AK117" s="32">
        <v>42688</v>
      </c>
      <c r="AL117" s="9" t="s">
        <v>30</v>
      </c>
      <c r="AM117" s="9">
        <v>26.5</v>
      </c>
      <c r="AN117" s="19">
        <f t="shared" si="24"/>
        <v>5.8422429999999997E-2</v>
      </c>
    </row>
    <row r="118" spans="9:40" x14ac:dyDescent="0.25">
      <c r="I118" s="32">
        <v>42094</v>
      </c>
      <c r="J118" s="9" t="s">
        <v>31</v>
      </c>
      <c r="K118" s="9">
        <v>0.2</v>
      </c>
      <c r="L118" s="19">
        <f t="shared" si="23"/>
        <v>4.4092400000000004E-4</v>
      </c>
      <c r="M118" s="32">
        <v>42119</v>
      </c>
      <c r="N118" s="9" t="s">
        <v>31</v>
      </c>
      <c r="O118" s="9">
        <v>0.9</v>
      </c>
      <c r="P118" s="19">
        <f t="shared" si="19"/>
        <v>1.9841580000000002E-3</v>
      </c>
      <c r="Q118" s="32">
        <v>42146</v>
      </c>
      <c r="R118" s="9" t="s">
        <v>31</v>
      </c>
      <c r="S118" s="9">
        <v>1</v>
      </c>
      <c r="T118" s="19">
        <f t="shared" si="20"/>
        <v>2.20462E-3</v>
      </c>
      <c r="AC118" s="32">
        <v>42637</v>
      </c>
      <c r="AD118" s="9" t="s">
        <v>30</v>
      </c>
      <c r="AE118" s="9">
        <v>12.3</v>
      </c>
      <c r="AF118" s="19">
        <f t="shared" si="25"/>
        <v>2.7116826E-2</v>
      </c>
      <c r="AG118" s="32">
        <v>42648</v>
      </c>
      <c r="AH118" s="9" t="s">
        <v>30</v>
      </c>
      <c r="AI118" s="9">
        <v>14.7</v>
      </c>
      <c r="AJ118" s="19">
        <f t="shared" si="22"/>
        <v>3.2407913999999996E-2</v>
      </c>
      <c r="AK118" s="32">
        <v>42688</v>
      </c>
      <c r="AL118" s="9" t="s">
        <v>30</v>
      </c>
      <c r="AM118" s="9">
        <v>20.7</v>
      </c>
      <c r="AN118" s="19">
        <f t="shared" si="24"/>
        <v>4.5635634000000001E-2</v>
      </c>
    </row>
    <row r="119" spans="9:40" x14ac:dyDescent="0.25">
      <c r="I119" s="32">
        <v>42094</v>
      </c>
      <c r="J119" s="9" t="s">
        <v>31</v>
      </c>
      <c r="K119" s="9">
        <v>0.2</v>
      </c>
      <c r="L119" s="19">
        <f t="shared" si="23"/>
        <v>4.4092400000000004E-4</v>
      </c>
      <c r="M119" s="32">
        <v>42119</v>
      </c>
      <c r="N119" s="9" t="s">
        <v>31</v>
      </c>
      <c r="O119" s="9">
        <v>1</v>
      </c>
      <c r="P119" s="19">
        <f t="shared" ref="P119:P182" si="26">O119*0.00220462</f>
        <v>2.20462E-3</v>
      </c>
      <c r="Q119" s="32">
        <v>42146</v>
      </c>
      <c r="R119" s="9" t="s">
        <v>31</v>
      </c>
      <c r="S119" s="9">
        <v>1.2</v>
      </c>
      <c r="T119" s="19">
        <f t="shared" si="20"/>
        <v>2.6455440000000001E-3</v>
      </c>
      <c r="AC119" s="32">
        <v>42639</v>
      </c>
      <c r="AD119" s="9" t="s">
        <v>30</v>
      </c>
      <c r="AE119" s="9">
        <v>39.299999999999997</v>
      </c>
      <c r="AF119" s="19">
        <f t="shared" si="25"/>
        <v>8.6641565999999989E-2</v>
      </c>
      <c r="AG119" s="32">
        <v>42648</v>
      </c>
      <c r="AH119" s="9" t="s">
        <v>30</v>
      </c>
      <c r="AI119" s="9">
        <v>37.5</v>
      </c>
      <c r="AJ119" s="19">
        <f t="shared" si="22"/>
        <v>8.2673250000000004E-2</v>
      </c>
      <c r="AK119" s="32">
        <v>42688</v>
      </c>
      <c r="AL119" s="9" t="s">
        <v>30</v>
      </c>
      <c r="AM119" s="9">
        <v>8.6999999999999993</v>
      </c>
      <c r="AN119" s="19">
        <f t="shared" si="24"/>
        <v>1.9180193999999998E-2</v>
      </c>
    </row>
    <row r="120" spans="9:40" x14ac:dyDescent="0.25">
      <c r="I120" s="32">
        <v>42094</v>
      </c>
      <c r="J120" s="9" t="s">
        <v>31</v>
      </c>
      <c r="K120" s="9">
        <v>0.3</v>
      </c>
      <c r="L120" s="19">
        <f t="shared" si="23"/>
        <v>6.6138600000000003E-4</v>
      </c>
      <c r="M120" s="32">
        <v>42119</v>
      </c>
      <c r="N120" s="9" t="s">
        <v>31</v>
      </c>
      <c r="O120" s="9">
        <v>0.7</v>
      </c>
      <c r="P120" s="19">
        <f t="shared" si="26"/>
        <v>1.5432339999999999E-3</v>
      </c>
      <c r="Q120" s="32">
        <v>42146</v>
      </c>
      <c r="R120" s="9" t="s">
        <v>31</v>
      </c>
      <c r="S120" s="9">
        <v>1.5</v>
      </c>
      <c r="T120" s="19">
        <f t="shared" si="20"/>
        <v>3.30693E-3</v>
      </c>
      <c r="AC120" s="32">
        <v>42639</v>
      </c>
      <c r="AD120" s="9" t="s">
        <v>30</v>
      </c>
      <c r="AE120" s="9">
        <v>30.3</v>
      </c>
      <c r="AF120" s="19">
        <f t="shared" si="25"/>
        <v>6.6799986000000006E-2</v>
      </c>
      <c r="AG120" s="32">
        <v>42648</v>
      </c>
      <c r="AH120" s="9" t="s">
        <v>30</v>
      </c>
      <c r="AI120" s="9">
        <v>24.9</v>
      </c>
      <c r="AJ120" s="19">
        <f t="shared" si="22"/>
        <v>5.4895038E-2</v>
      </c>
      <c r="AK120" s="32">
        <v>42688</v>
      </c>
      <c r="AL120" s="9" t="s">
        <v>30</v>
      </c>
      <c r="AM120" s="9">
        <v>14</v>
      </c>
      <c r="AN120" s="19">
        <f t="shared" si="24"/>
        <v>3.0864679999999999E-2</v>
      </c>
    </row>
    <row r="121" spans="9:40" x14ac:dyDescent="0.25">
      <c r="I121" s="32">
        <v>42094</v>
      </c>
      <c r="J121" s="9" t="s">
        <v>31</v>
      </c>
      <c r="K121" s="9">
        <v>0.4</v>
      </c>
      <c r="L121" s="19">
        <f t="shared" si="23"/>
        <v>8.8184800000000007E-4</v>
      </c>
      <c r="M121" s="32">
        <v>42119</v>
      </c>
      <c r="N121" s="9" t="s">
        <v>31</v>
      </c>
      <c r="O121" s="9">
        <v>0.3</v>
      </c>
      <c r="P121" s="19">
        <f t="shared" si="26"/>
        <v>6.6138600000000003E-4</v>
      </c>
      <c r="Q121" s="32">
        <v>42146</v>
      </c>
      <c r="R121" s="9" t="s">
        <v>30</v>
      </c>
      <c r="S121" s="9">
        <v>8.1999999999999993</v>
      </c>
      <c r="T121" s="19">
        <f t="shared" si="20"/>
        <v>1.8077883999999999E-2</v>
      </c>
      <c r="AC121" s="32">
        <v>42639</v>
      </c>
      <c r="AD121" s="9" t="s">
        <v>30</v>
      </c>
      <c r="AE121" s="9">
        <v>22.4</v>
      </c>
      <c r="AF121" s="19">
        <f t="shared" si="25"/>
        <v>4.9383487999999996E-2</v>
      </c>
      <c r="AG121" s="32">
        <v>42648</v>
      </c>
      <c r="AH121" s="9" t="s">
        <v>30</v>
      </c>
      <c r="AI121" s="9">
        <v>9.1999999999999993</v>
      </c>
      <c r="AJ121" s="19">
        <f t="shared" si="22"/>
        <v>2.0282504E-2</v>
      </c>
      <c r="AK121" s="32">
        <v>42688</v>
      </c>
      <c r="AL121" s="9" t="s">
        <v>30</v>
      </c>
      <c r="AM121" s="9">
        <v>3.7</v>
      </c>
      <c r="AN121" s="19">
        <f t="shared" si="24"/>
        <v>8.1570940000000002E-3</v>
      </c>
    </row>
    <row r="122" spans="9:40" x14ac:dyDescent="0.25">
      <c r="I122" s="32">
        <v>42094</v>
      </c>
      <c r="J122" s="9" t="s">
        <v>31</v>
      </c>
      <c r="K122" s="9">
        <v>0.4</v>
      </c>
      <c r="L122" s="19">
        <f t="shared" si="23"/>
        <v>8.8184800000000007E-4</v>
      </c>
      <c r="M122" s="32">
        <v>42121</v>
      </c>
      <c r="N122" s="9" t="s">
        <v>31</v>
      </c>
      <c r="O122" s="9">
        <v>1.3</v>
      </c>
      <c r="P122" s="19">
        <f t="shared" si="26"/>
        <v>2.8660059999999999E-3</v>
      </c>
      <c r="Q122" s="32">
        <v>42146</v>
      </c>
      <c r="R122" s="9" t="s">
        <v>31</v>
      </c>
      <c r="S122" s="9">
        <v>1.7</v>
      </c>
      <c r="T122" s="19">
        <f t="shared" si="20"/>
        <v>3.7478540000000001E-3</v>
      </c>
      <c r="AC122" s="32">
        <v>42639</v>
      </c>
      <c r="AD122" s="9" t="s">
        <v>30</v>
      </c>
      <c r="AE122" s="9">
        <v>8.4</v>
      </c>
      <c r="AF122" s="19">
        <f t="shared" si="25"/>
        <v>1.8518808000000001E-2</v>
      </c>
      <c r="AG122" s="32">
        <v>42648</v>
      </c>
      <c r="AH122" s="9" t="s">
        <v>30</v>
      </c>
      <c r="AI122" s="9">
        <v>92.1</v>
      </c>
      <c r="AJ122" s="19">
        <f t="shared" si="22"/>
        <v>0.20304550199999999</v>
      </c>
      <c r="AK122" s="32">
        <v>42690</v>
      </c>
      <c r="AL122" s="9" t="s">
        <v>30</v>
      </c>
      <c r="AM122" s="9">
        <v>16.7</v>
      </c>
      <c r="AN122" s="19">
        <f t="shared" si="24"/>
        <v>3.6817153999999998E-2</v>
      </c>
    </row>
    <row r="123" spans="9:40" x14ac:dyDescent="0.25">
      <c r="M123" s="32">
        <v>42121</v>
      </c>
      <c r="N123" s="9" t="s">
        <v>31</v>
      </c>
      <c r="O123" s="9">
        <v>0.4</v>
      </c>
      <c r="P123" s="19">
        <f t="shared" si="26"/>
        <v>8.8184800000000007E-4</v>
      </c>
      <c r="Q123" s="32">
        <v>42146</v>
      </c>
      <c r="R123" s="9" t="s">
        <v>31</v>
      </c>
      <c r="S123" s="9">
        <v>1.4</v>
      </c>
      <c r="T123" s="19">
        <f t="shared" si="20"/>
        <v>3.0864679999999998E-3</v>
      </c>
      <c r="AC123" s="32">
        <v>42639</v>
      </c>
      <c r="AD123" s="9" t="s">
        <v>30</v>
      </c>
      <c r="AE123" s="9">
        <v>7.3</v>
      </c>
      <c r="AF123" s="19">
        <f t="shared" si="25"/>
        <v>1.6093725999999999E-2</v>
      </c>
      <c r="AG123" s="32">
        <v>42648</v>
      </c>
      <c r="AH123" s="9" t="s">
        <v>30</v>
      </c>
      <c r="AI123" s="9">
        <v>87.3</v>
      </c>
      <c r="AJ123" s="19">
        <f t="shared" si="22"/>
        <v>0.19246332599999999</v>
      </c>
      <c r="AK123" s="32">
        <v>42690</v>
      </c>
      <c r="AL123" s="9" t="s">
        <v>30</v>
      </c>
      <c r="AM123" s="9">
        <v>16.600000000000001</v>
      </c>
      <c r="AN123" s="19">
        <f t="shared" si="24"/>
        <v>3.6596692E-2</v>
      </c>
    </row>
    <row r="124" spans="9:40" x14ac:dyDescent="0.25">
      <c r="M124" s="32">
        <v>42121</v>
      </c>
      <c r="N124" s="9" t="s">
        <v>31</v>
      </c>
      <c r="O124" s="9">
        <v>0.6</v>
      </c>
      <c r="P124" s="19">
        <f t="shared" si="26"/>
        <v>1.3227720000000001E-3</v>
      </c>
      <c r="Q124" s="32">
        <v>42146</v>
      </c>
      <c r="R124" s="9" t="s">
        <v>31</v>
      </c>
      <c r="S124" s="9">
        <v>1.2</v>
      </c>
      <c r="T124" s="19">
        <f t="shared" si="20"/>
        <v>2.6455440000000001E-3</v>
      </c>
      <c r="AC124" s="32">
        <v>42639</v>
      </c>
      <c r="AD124" s="9" t="s">
        <v>30</v>
      </c>
      <c r="AE124" s="9">
        <v>6.4</v>
      </c>
      <c r="AF124" s="19">
        <f t="shared" si="25"/>
        <v>1.4109568000000001E-2</v>
      </c>
      <c r="AG124" s="32">
        <v>42648</v>
      </c>
      <c r="AH124" s="9" t="s">
        <v>30</v>
      </c>
      <c r="AI124" s="9">
        <v>32.1</v>
      </c>
      <c r="AJ124" s="19">
        <f t="shared" si="22"/>
        <v>7.0768302000000005E-2</v>
      </c>
      <c r="AK124" s="32">
        <v>42690</v>
      </c>
      <c r="AL124" s="9" t="s">
        <v>30</v>
      </c>
      <c r="AM124" s="9">
        <v>14.8</v>
      </c>
      <c r="AN124" s="19">
        <f t="shared" si="24"/>
        <v>3.2628376000000001E-2</v>
      </c>
    </row>
    <row r="125" spans="9:40" x14ac:dyDescent="0.25">
      <c r="M125" s="32">
        <v>42121</v>
      </c>
      <c r="N125" s="9" t="s">
        <v>31</v>
      </c>
      <c r="O125" s="9">
        <v>0.7</v>
      </c>
      <c r="P125" s="19">
        <f t="shared" si="26"/>
        <v>1.5432339999999999E-3</v>
      </c>
      <c r="Q125" s="32">
        <v>42146</v>
      </c>
      <c r="R125" s="9" t="s">
        <v>30</v>
      </c>
      <c r="S125" s="9">
        <v>7.7</v>
      </c>
      <c r="T125" s="19">
        <f t="shared" si="20"/>
        <v>1.6975574E-2</v>
      </c>
      <c r="AC125" s="32">
        <v>42639</v>
      </c>
      <c r="AD125" s="9" t="s">
        <v>30</v>
      </c>
      <c r="AE125" s="9">
        <v>17.5</v>
      </c>
      <c r="AF125" s="19">
        <f t="shared" si="25"/>
        <v>3.858085E-2</v>
      </c>
      <c r="AG125" s="32">
        <v>42648</v>
      </c>
      <c r="AH125" s="9" t="s">
        <v>30</v>
      </c>
      <c r="AI125" s="9">
        <v>33.200000000000003</v>
      </c>
      <c r="AJ125" s="19">
        <f t="shared" si="22"/>
        <v>7.3193384E-2</v>
      </c>
      <c r="AK125" s="32">
        <v>42690</v>
      </c>
      <c r="AL125" s="9" t="s">
        <v>30</v>
      </c>
      <c r="AM125" s="9">
        <v>14.9</v>
      </c>
      <c r="AN125" s="19">
        <f t="shared" si="24"/>
        <v>3.2848837999999998E-2</v>
      </c>
    </row>
    <row r="126" spans="9:40" x14ac:dyDescent="0.25">
      <c r="M126" s="32">
        <v>42121</v>
      </c>
      <c r="N126" s="9" t="s">
        <v>31</v>
      </c>
      <c r="O126" s="9">
        <v>0.2</v>
      </c>
      <c r="P126" s="19">
        <f t="shared" si="26"/>
        <v>4.4092400000000004E-4</v>
      </c>
      <c r="Q126" s="32">
        <v>42146</v>
      </c>
      <c r="R126" s="9" t="s">
        <v>31</v>
      </c>
      <c r="S126" s="9">
        <v>0.8</v>
      </c>
      <c r="T126" s="19">
        <f t="shared" si="20"/>
        <v>1.7636960000000001E-3</v>
      </c>
      <c r="AC126" s="32">
        <v>42639</v>
      </c>
      <c r="AD126" s="9" t="s">
        <v>30</v>
      </c>
      <c r="AE126" s="9">
        <v>34.299999999999997</v>
      </c>
      <c r="AF126" s="19">
        <f t="shared" si="25"/>
        <v>7.5618465999999995E-2</v>
      </c>
      <c r="AG126" s="32">
        <v>42648</v>
      </c>
      <c r="AH126" s="9" t="s">
        <v>30</v>
      </c>
      <c r="AI126" s="9">
        <v>32</v>
      </c>
      <c r="AJ126" s="19">
        <f t="shared" si="22"/>
        <v>7.0547840000000001E-2</v>
      </c>
      <c r="AK126" s="32">
        <v>42690</v>
      </c>
      <c r="AL126" s="9" t="s">
        <v>30</v>
      </c>
      <c r="AM126" s="9">
        <v>9.1</v>
      </c>
      <c r="AN126" s="19">
        <f t="shared" si="24"/>
        <v>2.0062041999999999E-2</v>
      </c>
    </row>
    <row r="127" spans="9:40" x14ac:dyDescent="0.25">
      <c r="M127" s="32">
        <v>42121</v>
      </c>
      <c r="N127" s="9" t="s">
        <v>31</v>
      </c>
      <c r="O127" s="9">
        <v>0.3</v>
      </c>
      <c r="P127" s="19">
        <f t="shared" si="26"/>
        <v>6.6138600000000003E-4</v>
      </c>
      <c r="Q127" s="32">
        <v>42146</v>
      </c>
      <c r="R127" s="9" t="s">
        <v>31</v>
      </c>
      <c r="S127" s="9">
        <v>0.9</v>
      </c>
      <c r="T127" s="19">
        <f t="shared" si="20"/>
        <v>1.9841580000000002E-3</v>
      </c>
      <c r="AC127" s="32">
        <v>42639</v>
      </c>
      <c r="AD127" s="9" t="s">
        <v>30</v>
      </c>
      <c r="AE127" s="9">
        <v>23.4</v>
      </c>
      <c r="AF127" s="19">
        <f t="shared" si="25"/>
        <v>5.1588108000000001E-2</v>
      </c>
      <c r="AG127" s="32">
        <v>42649</v>
      </c>
      <c r="AH127" s="9" t="s">
        <v>30</v>
      </c>
      <c r="AI127" s="9">
        <v>26.7</v>
      </c>
      <c r="AJ127" s="19">
        <f t="shared" si="22"/>
        <v>5.8863354E-2</v>
      </c>
      <c r="AK127" s="32">
        <v>42690</v>
      </c>
      <c r="AL127" s="9" t="s">
        <v>30</v>
      </c>
      <c r="AM127" s="9">
        <v>12.6</v>
      </c>
      <c r="AN127" s="19">
        <f t="shared" si="24"/>
        <v>2.7778212E-2</v>
      </c>
    </row>
    <row r="128" spans="9:40" x14ac:dyDescent="0.25">
      <c r="M128" s="32">
        <v>42121</v>
      </c>
      <c r="N128" s="9" t="s">
        <v>31</v>
      </c>
      <c r="O128" s="9">
        <v>0.2</v>
      </c>
      <c r="P128" s="19">
        <f t="shared" si="26"/>
        <v>4.4092400000000004E-4</v>
      </c>
      <c r="Q128" s="32">
        <v>42146</v>
      </c>
      <c r="R128" s="9" t="s">
        <v>30</v>
      </c>
      <c r="S128" s="9">
        <v>2.7</v>
      </c>
      <c r="T128" s="19">
        <f t="shared" si="20"/>
        <v>5.9524740000000001E-3</v>
      </c>
      <c r="AC128" s="32">
        <v>42639</v>
      </c>
      <c r="AD128" s="9" t="s">
        <v>30</v>
      </c>
      <c r="AE128" s="9">
        <v>10.5</v>
      </c>
      <c r="AF128" s="19">
        <f t="shared" si="25"/>
        <v>2.3148510000000001E-2</v>
      </c>
      <c r="AG128" s="32">
        <v>42649</v>
      </c>
      <c r="AH128" s="9" t="s">
        <v>30</v>
      </c>
      <c r="AI128" s="9">
        <v>20.2</v>
      </c>
      <c r="AJ128" s="19">
        <f t="shared" si="22"/>
        <v>4.4533323999999999E-2</v>
      </c>
      <c r="AK128" s="32">
        <v>42690</v>
      </c>
      <c r="AL128" s="9" t="s">
        <v>30</v>
      </c>
      <c r="AM128" s="9">
        <v>7.1</v>
      </c>
      <c r="AN128" s="19">
        <f t="shared" si="24"/>
        <v>1.5652802E-2</v>
      </c>
    </row>
    <row r="129" spans="13:40" x14ac:dyDescent="0.25">
      <c r="M129" s="32">
        <v>42121</v>
      </c>
      <c r="N129" s="9" t="s">
        <v>30</v>
      </c>
      <c r="O129" s="9">
        <v>20.8</v>
      </c>
      <c r="P129" s="19">
        <f t="shared" si="26"/>
        <v>4.5856095999999999E-2</v>
      </c>
      <c r="Q129" s="32">
        <v>42146</v>
      </c>
      <c r="R129" s="9" t="s">
        <v>31</v>
      </c>
      <c r="S129" s="9">
        <v>1.3</v>
      </c>
      <c r="T129" s="19">
        <f t="shared" si="20"/>
        <v>2.8660059999999999E-3</v>
      </c>
      <c r="AC129" s="32">
        <v>42639</v>
      </c>
      <c r="AD129" s="9" t="s">
        <v>30</v>
      </c>
      <c r="AE129" s="9">
        <v>30.7</v>
      </c>
      <c r="AF129" s="19">
        <f t="shared" si="25"/>
        <v>6.7681833999999996E-2</v>
      </c>
      <c r="AG129" s="32">
        <v>42649</v>
      </c>
      <c r="AH129" s="9" t="s">
        <v>30</v>
      </c>
      <c r="AI129" s="9">
        <v>33.6</v>
      </c>
      <c r="AJ129" s="19">
        <f t="shared" si="22"/>
        <v>7.4075232000000005E-2</v>
      </c>
      <c r="AK129" s="32">
        <v>42691</v>
      </c>
      <c r="AL129" s="9" t="s">
        <v>30</v>
      </c>
      <c r="AM129" s="9">
        <v>15.4</v>
      </c>
      <c r="AN129" s="19">
        <f t="shared" si="24"/>
        <v>3.3951148E-2</v>
      </c>
    </row>
    <row r="130" spans="13:40" x14ac:dyDescent="0.25">
      <c r="M130" s="32">
        <v>42121</v>
      </c>
      <c r="N130" s="9" t="s">
        <v>30</v>
      </c>
      <c r="O130" s="9">
        <v>25.5</v>
      </c>
      <c r="P130" s="19">
        <f t="shared" si="26"/>
        <v>5.621781E-2</v>
      </c>
      <c r="Q130" s="32">
        <v>42146</v>
      </c>
      <c r="R130" s="9" t="s">
        <v>30</v>
      </c>
      <c r="S130" s="9">
        <v>7.4</v>
      </c>
      <c r="T130" s="19">
        <f t="shared" si="20"/>
        <v>1.6314188E-2</v>
      </c>
      <c r="AC130" s="32">
        <v>42639</v>
      </c>
      <c r="AD130" s="9" t="s">
        <v>30</v>
      </c>
      <c r="AE130" s="9">
        <v>20.5</v>
      </c>
      <c r="AF130" s="19">
        <f t="shared" si="25"/>
        <v>4.5194709999999999E-2</v>
      </c>
      <c r="AG130" s="32">
        <v>42649</v>
      </c>
      <c r="AH130" s="9" t="s">
        <v>30</v>
      </c>
      <c r="AI130" s="9">
        <v>14</v>
      </c>
      <c r="AJ130" s="19">
        <f t="shared" si="22"/>
        <v>3.0864679999999999E-2</v>
      </c>
      <c r="AK130" s="32">
        <v>42691</v>
      </c>
      <c r="AL130" s="9" t="s">
        <v>30</v>
      </c>
      <c r="AM130" s="9">
        <v>26.6</v>
      </c>
      <c r="AN130" s="19">
        <f t="shared" si="24"/>
        <v>5.8642892000000002E-2</v>
      </c>
    </row>
    <row r="131" spans="13:40" x14ac:dyDescent="0.25">
      <c r="M131" s="32">
        <v>42122</v>
      </c>
      <c r="N131" s="9" t="s">
        <v>31</v>
      </c>
      <c r="O131" s="9">
        <v>0.5</v>
      </c>
      <c r="P131" s="19">
        <f t="shared" si="26"/>
        <v>1.10231E-3</v>
      </c>
      <c r="Q131" s="32">
        <v>42146</v>
      </c>
      <c r="R131" s="9" t="s">
        <v>30</v>
      </c>
      <c r="S131" s="9">
        <v>2.2999999999999998</v>
      </c>
      <c r="T131" s="19">
        <f t="shared" si="20"/>
        <v>5.070626E-3</v>
      </c>
      <c r="AC131" s="32">
        <v>42639</v>
      </c>
      <c r="AD131" s="9" t="s">
        <v>30</v>
      </c>
      <c r="AE131" s="9">
        <v>11.3</v>
      </c>
      <c r="AF131" s="19">
        <f t="shared" si="25"/>
        <v>2.4912206000000003E-2</v>
      </c>
      <c r="AG131" s="32">
        <v>42649</v>
      </c>
      <c r="AH131" s="9" t="s">
        <v>30</v>
      </c>
      <c r="AI131" s="9">
        <v>25.1</v>
      </c>
      <c r="AJ131" s="19">
        <f t="shared" si="22"/>
        <v>5.5335962000000002E-2</v>
      </c>
      <c r="AK131" s="32">
        <v>42691</v>
      </c>
      <c r="AL131" s="9" t="s">
        <v>30</v>
      </c>
      <c r="AM131" s="9">
        <v>11.7</v>
      </c>
      <c r="AN131" s="19">
        <f t="shared" si="24"/>
        <v>2.5794054E-2</v>
      </c>
    </row>
    <row r="132" spans="13:40" x14ac:dyDescent="0.25">
      <c r="M132" s="32">
        <v>42122</v>
      </c>
      <c r="N132" s="9" t="s">
        <v>31</v>
      </c>
      <c r="O132" s="9">
        <v>0.6</v>
      </c>
      <c r="P132" s="19">
        <f t="shared" si="26"/>
        <v>1.3227720000000001E-3</v>
      </c>
      <c r="Q132" s="32">
        <v>42146</v>
      </c>
      <c r="R132" s="9" t="s">
        <v>30</v>
      </c>
      <c r="S132" s="9">
        <v>8.3000000000000007</v>
      </c>
      <c r="T132" s="19">
        <f t="shared" si="20"/>
        <v>1.8298346E-2</v>
      </c>
      <c r="AC132" s="32">
        <v>42639</v>
      </c>
      <c r="AD132" s="9" t="s">
        <v>30</v>
      </c>
      <c r="AE132" s="9">
        <v>25.1</v>
      </c>
      <c r="AF132" s="19">
        <f t="shared" si="25"/>
        <v>5.5335962000000002E-2</v>
      </c>
      <c r="AG132" s="32">
        <v>42649</v>
      </c>
      <c r="AH132" s="9" t="s">
        <v>30</v>
      </c>
      <c r="AI132" s="9">
        <v>42.9</v>
      </c>
      <c r="AJ132" s="19">
        <f t="shared" si="22"/>
        <v>9.4578198000000002E-2</v>
      </c>
      <c r="AK132" s="32">
        <v>42691</v>
      </c>
      <c r="AL132" s="9" t="s">
        <v>30</v>
      </c>
      <c r="AM132" s="9">
        <v>18.399999999999999</v>
      </c>
      <c r="AN132" s="19">
        <f t="shared" si="24"/>
        <v>4.0565008E-2</v>
      </c>
    </row>
    <row r="133" spans="13:40" x14ac:dyDescent="0.25">
      <c r="M133" s="32">
        <v>42122</v>
      </c>
      <c r="N133" s="9" t="s">
        <v>31</v>
      </c>
      <c r="O133" s="9">
        <v>0.4</v>
      </c>
      <c r="P133" s="19">
        <f t="shared" si="26"/>
        <v>8.8184800000000007E-4</v>
      </c>
      <c r="Q133" s="32">
        <v>42146</v>
      </c>
      <c r="R133" s="9" t="s">
        <v>30</v>
      </c>
      <c r="S133" s="9">
        <v>5.5</v>
      </c>
      <c r="T133" s="19">
        <f t="shared" si="20"/>
        <v>1.212541E-2</v>
      </c>
      <c r="AC133" s="32">
        <v>42639</v>
      </c>
      <c r="AD133" s="9" t="s">
        <v>30</v>
      </c>
      <c r="AE133" s="9">
        <v>100.5</v>
      </c>
      <c r="AF133" s="19">
        <f t="shared" si="25"/>
        <v>0.22156431000000001</v>
      </c>
      <c r="AG133" s="32">
        <v>42649</v>
      </c>
      <c r="AH133" s="9" t="s">
        <v>30</v>
      </c>
      <c r="AI133" s="9">
        <v>82.8</v>
      </c>
      <c r="AJ133" s="19">
        <f t="shared" si="22"/>
        <v>0.18254253600000001</v>
      </c>
      <c r="AK133" s="32">
        <v>42693</v>
      </c>
      <c r="AL133" s="9" t="s">
        <v>30</v>
      </c>
      <c r="AM133" s="9">
        <v>23.9</v>
      </c>
      <c r="AN133" s="19">
        <f t="shared" si="24"/>
        <v>5.2690417999999996E-2</v>
      </c>
    </row>
    <row r="134" spans="13:40" x14ac:dyDescent="0.25">
      <c r="M134" s="32">
        <v>42122</v>
      </c>
      <c r="N134" s="9" t="s">
        <v>31</v>
      </c>
      <c r="O134" s="9">
        <v>0.4</v>
      </c>
      <c r="P134" s="19">
        <f t="shared" si="26"/>
        <v>8.8184800000000007E-4</v>
      </c>
      <c r="Q134" s="32">
        <v>42148</v>
      </c>
      <c r="R134" s="9" t="s">
        <v>31</v>
      </c>
      <c r="S134" s="9">
        <v>1.2</v>
      </c>
      <c r="T134" s="19">
        <f t="shared" si="20"/>
        <v>2.6455440000000001E-3</v>
      </c>
      <c r="AC134" s="32">
        <v>42639</v>
      </c>
      <c r="AD134" s="9" t="s">
        <v>30</v>
      </c>
      <c r="AE134" s="9">
        <v>28.3</v>
      </c>
      <c r="AF134" s="19">
        <f t="shared" si="25"/>
        <v>6.2390746000000004E-2</v>
      </c>
      <c r="AG134" s="32">
        <v>42649</v>
      </c>
      <c r="AH134" s="9" t="s">
        <v>30</v>
      </c>
      <c r="AI134" s="9">
        <v>8.6</v>
      </c>
      <c r="AJ134" s="19">
        <f t="shared" si="22"/>
        <v>1.8959732E-2</v>
      </c>
      <c r="AK134" s="32">
        <v>42693</v>
      </c>
      <c r="AL134" s="9" t="s">
        <v>30</v>
      </c>
      <c r="AM134" s="9">
        <v>15.6</v>
      </c>
      <c r="AN134" s="19">
        <f t="shared" si="24"/>
        <v>3.4392072000000003E-2</v>
      </c>
    </row>
    <row r="135" spans="13:40" x14ac:dyDescent="0.25">
      <c r="M135" s="32">
        <v>42122</v>
      </c>
      <c r="N135" s="9" t="s">
        <v>31</v>
      </c>
      <c r="O135" s="9">
        <v>0.5</v>
      </c>
      <c r="P135" s="19">
        <f t="shared" si="26"/>
        <v>1.10231E-3</v>
      </c>
      <c r="Q135" s="32">
        <v>42148</v>
      </c>
      <c r="R135" s="9" t="s">
        <v>31</v>
      </c>
      <c r="S135" s="9">
        <v>1.2</v>
      </c>
      <c r="T135" s="19">
        <f t="shared" si="20"/>
        <v>2.6455440000000001E-3</v>
      </c>
      <c r="AC135" s="32">
        <v>42639</v>
      </c>
      <c r="AD135" s="9" t="s">
        <v>30</v>
      </c>
      <c r="AE135" s="9">
        <v>29.8</v>
      </c>
      <c r="AF135" s="19">
        <f t="shared" si="25"/>
        <v>6.5697675999999997E-2</v>
      </c>
      <c r="AG135" s="32">
        <v>42649</v>
      </c>
      <c r="AH135" s="9" t="s">
        <v>30</v>
      </c>
      <c r="AI135" s="9">
        <v>26.4</v>
      </c>
      <c r="AJ135" s="19">
        <f t="shared" si="22"/>
        <v>5.8201968E-2</v>
      </c>
      <c r="AK135" s="32">
        <v>42693</v>
      </c>
      <c r="AL135" s="9" t="s">
        <v>30</v>
      </c>
      <c r="AM135" s="9">
        <v>36.5</v>
      </c>
      <c r="AN135" s="19">
        <f t="shared" si="24"/>
        <v>8.0468629999999999E-2</v>
      </c>
    </row>
    <row r="136" spans="13:40" x14ac:dyDescent="0.25">
      <c r="M136" s="32">
        <v>42122</v>
      </c>
      <c r="N136" s="9" t="s">
        <v>31</v>
      </c>
      <c r="O136" s="9">
        <v>0.6</v>
      </c>
      <c r="P136" s="19">
        <f t="shared" si="26"/>
        <v>1.3227720000000001E-3</v>
      </c>
      <c r="Q136" s="32">
        <v>42148</v>
      </c>
      <c r="R136" s="9" t="s">
        <v>31</v>
      </c>
      <c r="S136" s="9">
        <v>0.6</v>
      </c>
      <c r="T136" s="19">
        <f t="shared" si="20"/>
        <v>1.3227720000000001E-3</v>
      </c>
      <c r="AC136" s="32">
        <v>42639</v>
      </c>
      <c r="AD136" s="9" t="s">
        <v>30</v>
      </c>
      <c r="AE136" s="9">
        <v>43</v>
      </c>
      <c r="AF136" s="19">
        <f t="shared" si="25"/>
        <v>9.4798660000000007E-2</v>
      </c>
      <c r="AG136" s="32">
        <v>42649</v>
      </c>
      <c r="AH136" s="9" t="s">
        <v>30</v>
      </c>
      <c r="AI136" s="9">
        <v>28.5</v>
      </c>
      <c r="AJ136" s="19">
        <f t="shared" si="22"/>
        <v>6.2831670000000006E-2</v>
      </c>
      <c r="AK136" s="32">
        <v>42693</v>
      </c>
      <c r="AL136" s="9" t="s">
        <v>30</v>
      </c>
      <c r="AM136" s="9">
        <v>36.200000000000003</v>
      </c>
      <c r="AN136" s="19">
        <f t="shared" si="24"/>
        <v>7.9807244000000013E-2</v>
      </c>
    </row>
    <row r="137" spans="13:40" x14ac:dyDescent="0.25">
      <c r="M137" s="32">
        <v>42123</v>
      </c>
      <c r="N137" s="9" t="s">
        <v>31</v>
      </c>
      <c r="O137" s="9">
        <v>0.4</v>
      </c>
      <c r="P137" s="19">
        <f t="shared" si="26"/>
        <v>8.8184800000000007E-4</v>
      </c>
      <c r="Q137" s="32">
        <v>42148</v>
      </c>
      <c r="R137" s="9" t="s">
        <v>31</v>
      </c>
      <c r="S137" s="9">
        <v>1.4</v>
      </c>
      <c r="T137" s="19">
        <f t="shared" ref="T137:T200" si="27">S137*0.00220462</f>
        <v>3.0864679999999998E-3</v>
      </c>
      <c r="AC137" s="32">
        <v>42639</v>
      </c>
      <c r="AD137" s="9" t="s">
        <v>30</v>
      </c>
      <c r="AE137" s="9">
        <v>23.4</v>
      </c>
      <c r="AF137" s="19">
        <f t="shared" si="25"/>
        <v>5.1588108000000001E-2</v>
      </c>
      <c r="AG137" s="32">
        <v>42649</v>
      </c>
      <c r="AH137" s="9" t="s">
        <v>30</v>
      </c>
      <c r="AI137" s="9">
        <v>40.1</v>
      </c>
      <c r="AJ137" s="19">
        <f t="shared" si="22"/>
        <v>8.8405261999999998E-2</v>
      </c>
      <c r="AK137" s="32">
        <v>42693</v>
      </c>
      <c r="AL137" s="9" t="s">
        <v>30</v>
      </c>
      <c r="AM137" s="9">
        <v>6</v>
      </c>
      <c r="AN137" s="19">
        <f t="shared" si="24"/>
        <v>1.322772E-2</v>
      </c>
    </row>
    <row r="138" spans="13:40" x14ac:dyDescent="0.25">
      <c r="M138" s="32">
        <v>42123</v>
      </c>
      <c r="N138" s="9" t="s">
        <v>31</v>
      </c>
      <c r="O138" s="9">
        <v>0.6</v>
      </c>
      <c r="P138" s="19">
        <f t="shared" si="26"/>
        <v>1.3227720000000001E-3</v>
      </c>
      <c r="Q138" s="32">
        <v>42148</v>
      </c>
      <c r="R138" s="9" t="s">
        <v>31</v>
      </c>
      <c r="S138" s="9">
        <v>1.7</v>
      </c>
      <c r="T138" s="19">
        <f t="shared" si="27"/>
        <v>3.7478540000000001E-3</v>
      </c>
      <c r="AC138" s="32">
        <v>42639</v>
      </c>
      <c r="AD138" s="9" t="s">
        <v>30</v>
      </c>
      <c r="AE138" s="9">
        <v>12.7</v>
      </c>
      <c r="AF138" s="19">
        <f t="shared" si="25"/>
        <v>2.7998673999999998E-2</v>
      </c>
      <c r="AG138" s="32">
        <v>42649</v>
      </c>
      <c r="AH138" s="9" t="s">
        <v>30</v>
      </c>
      <c r="AI138" s="9">
        <v>99.3</v>
      </c>
      <c r="AJ138" s="19">
        <f t="shared" si="22"/>
        <v>0.21891876599999999</v>
      </c>
      <c r="AK138" s="32">
        <v>42693</v>
      </c>
      <c r="AL138" s="9" t="s">
        <v>30</v>
      </c>
      <c r="AM138" s="9">
        <v>17.8</v>
      </c>
      <c r="AN138" s="19">
        <f t="shared" si="24"/>
        <v>3.9242236E-2</v>
      </c>
    </row>
    <row r="139" spans="13:40" x14ac:dyDescent="0.25">
      <c r="M139" s="32">
        <v>42123</v>
      </c>
      <c r="N139" s="9" t="s">
        <v>31</v>
      </c>
      <c r="O139" s="9">
        <v>0.6</v>
      </c>
      <c r="P139" s="19">
        <f t="shared" si="26"/>
        <v>1.3227720000000001E-3</v>
      </c>
      <c r="Q139" s="32">
        <v>42148</v>
      </c>
      <c r="R139" s="9" t="s">
        <v>31</v>
      </c>
      <c r="S139" s="9">
        <v>0.9</v>
      </c>
      <c r="T139" s="19">
        <f t="shared" si="27"/>
        <v>1.9841580000000002E-3</v>
      </c>
      <c r="AC139" s="32">
        <v>42639</v>
      </c>
      <c r="AD139" s="9" t="s">
        <v>30</v>
      </c>
      <c r="AE139" s="9">
        <v>28.4</v>
      </c>
      <c r="AF139" s="19">
        <f t="shared" si="25"/>
        <v>6.2611208000000002E-2</v>
      </c>
      <c r="AG139" s="32">
        <v>42649</v>
      </c>
      <c r="AH139" s="9" t="s">
        <v>30</v>
      </c>
      <c r="AI139" s="9">
        <v>26.9</v>
      </c>
      <c r="AJ139" s="19">
        <f t="shared" si="22"/>
        <v>5.9304277999999995E-2</v>
      </c>
      <c r="AK139" s="32">
        <v>42693</v>
      </c>
      <c r="AL139" s="9" t="s">
        <v>30</v>
      </c>
      <c r="AM139" s="9">
        <v>17.100000000000001</v>
      </c>
      <c r="AN139" s="19">
        <f t="shared" si="24"/>
        <v>3.7699002000000002E-2</v>
      </c>
    </row>
    <row r="140" spans="13:40" x14ac:dyDescent="0.25">
      <c r="M140" s="32">
        <v>42123</v>
      </c>
      <c r="N140" s="9" t="s">
        <v>31</v>
      </c>
      <c r="O140" s="9">
        <v>0.1</v>
      </c>
      <c r="P140" s="19">
        <f t="shared" si="26"/>
        <v>2.2046200000000002E-4</v>
      </c>
      <c r="Q140" s="32">
        <v>42148</v>
      </c>
      <c r="R140" s="9" t="s">
        <v>31</v>
      </c>
      <c r="S140" s="9">
        <v>2.1</v>
      </c>
      <c r="T140" s="19">
        <f t="shared" si="27"/>
        <v>4.6297020000000003E-3</v>
      </c>
      <c r="AC140" s="32">
        <v>42639</v>
      </c>
      <c r="AD140" s="9" t="s">
        <v>30</v>
      </c>
      <c r="AE140" s="9">
        <v>29.8</v>
      </c>
      <c r="AF140" s="19">
        <f t="shared" si="25"/>
        <v>6.5697675999999997E-2</v>
      </c>
      <c r="AG140" s="32">
        <v>42649</v>
      </c>
      <c r="AH140" s="9" t="s">
        <v>30</v>
      </c>
      <c r="AI140" s="9">
        <v>29.3</v>
      </c>
      <c r="AJ140" s="19">
        <f t="shared" si="22"/>
        <v>6.4595366000000001E-2</v>
      </c>
      <c r="AK140" s="32">
        <v>42693</v>
      </c>
      <c r="AL140" s="9" t="s">
        <v>30</v>
      </c>
      <c r="AM140" s="9">
        <v>15.5</v>
      </c>
      <c r="AN140" s="19">
        <f t="shared" si="24"/>
        <v>3.4171609999999998E-2</v>
      </c>
    </row>
    <row r="141" spans="13:40" x14ac:dyDescent="0.25">
      <c r="M141" s="32">
        <v>42123</v>
      </c>
      <c r="N141" s="9" t="s">
        <v>31</v>
      </c>
      <c r="O141" s="9">
        <v>0.6</v>
      </c>
      <c r="P141" s="19">
        <f t="shared" si="26"/>
        <v>1.3227720000000001E-3</v>
      </c>
      <c r="Q141" s="32">
        <v>42148</v>
      </c>
      <c r="R141" s="9" t="s">
        <v>31</v>
      </c>
      <c r="S141" s="9">
        <v>1.1000000000000001</v>
      </c>
      <c r="T141" s="19">
        <f t="shared" si="27"/>
        <v>2.4250820000000003E-3</v>
      </c>
      <c r="AC141" s="32">
        <v>42639</v>
      </c>
      <c r="AD141" s="9" t="s">
        <v>30</v>
      </c>
      <c r="AE141" s="9">
        <v>8.9</v>
      </c>
      <c r="AF141" s="19">
        <f t="shared" si="25"/>
        <v>1.9621118E-2</v>
      </c>
      <c r="AG141" s="32">
        <v>42649</v>
      </c>
      <c r="AH141" s="9" t="s">
        <v>30</v>
      </c>
      <c r="AI141" s="9">
        <v>36</v>
      </c>
      <c r="AJ141" s="19">
        <f t="shared" si="22"/>
        <v>7.9366320000000004E-2</v>
      </c>
      <c r="AK141" s="32">
        <v>42693</v>
      </c>
      <c r="AL141" s="9" t="s">
        <v>30</v>
      </c>
      <c r="AM141" s="9">
        <v>32.5</v>
      </c>
      <c r="AN141" s="19">
        <f t="shared" si="24"/>
        <v>7.1650149999999996E-2</v>
      </c>
    </row>
    <row r="142" spans="13:40" x14ac:dyDescent="0.25">
      <c r="M142" s="32">
        <v>42124</v>
      </c>
      <c r="N142" s="9" t="s">
        <v>31</v>
      </c>
      <c r="O142" s="9">
        <v>0.4</v>
      </c>
      <c r="P142" s="19">
        <f t="shared" si="26"/>
        <v>8.8184800000000007E-4</v>
      </c>
      <c r="Q142" s="32">
        <v>42148</v>
      </c>
      <c r="R142" s="9" t="s">
        <v>30</v>
      </c>
      <c r="S142" s="9">
        <v>2.2999999999999998</v>
      </c>
      <c r="T142" s="19">
        <f t="shared" si="27"/>
        <v>5.070626E-3</v>
      </c>
      <c r="AC142" s="32">
        <v>42639</v>
      </c>
      <c r="AD142" s="9" t="s">
        <v>30</v>
      </c>
      <c r="AE142" s="9">
        <v>10.199999999999999</v>
      </c>
      <c r="AF142" s="19">
        <f t="shared" si="25"/>
        <v>2.2487123999999997E-2</v>
      </c>
      <c r="AG142" s="32">
        <v>42649</v>
      </c>
      <c r="AH142" s="9" t="s">
        <v>30</v>
      </c>
      <c r="AI142" s="9">
        <v>22.8</v>
      </c>
      <c r="AJ142" s="19">
        <f t="shared" si="22"/>
        <v>5.0265336000000001E-2</v>
      </c>
      <c r="AK142" s="32">
        <v>42693</v>
      </c>
      <c r="AL142" s="9" t="s">
        <v>30</v>
      </c>
      <c r="AM142" s="9">
        <v>25.4</v>
      </c>
      <c r="AN142" s="19">
        <f t="shared" si="24"/>
        <v>5.5997347999999995E-2</v>
      </c>
    </row>
    <row r="143" spans="13:40" x14ac:dyDescent="0.25">
      <c r="M143" s="32">
        <v>42124</v>
      </c>
      <c r="N143" s="9" t="s">
        <v>31</v>
      </c>
      <c r="O143" s="9">
        <v>0.3</v>
      </c>
      <c r="P143" s="19">
        <f t="shared" si="26"/>
        <v>6.6138600000000003E-4</v>
      </c>
      <c r="Q143" s="32">
        <v>42148</v>
      </c>
      <c r="R143" s="9" t="s">
        <v>30</v>
      </c>
      <c r="S143" s="9">
        <v>5.6</v>
      </c>
      <c r="T143" s="19">
        <f t="shared" si="27"/>
        <v>1.2345871999999999E-2</v>
      </c>
      <c r="AC143" s="32">
        <v>42639</v>
      </c>
      <c r="AD143" s="9" t="s">
        <v>30</v>
      </c>
      <c r="AE143" s="9">
        <v>6.7</v>
      </c>
      <c r="AF143" s="19">
        <f t="shared" si="25"/>
        <v>1.4770954000000001E-2</v>
      </c>
      <c r="AG143" s="32">
        <v>42649</v>
      </c>
      <c r="AH143" s="9" t="s">
        <v>30</v>
      </c>
      <c r="AI143" s="9">
        <v>35.4</v>
      </c>
      <c r="AJ143" s="19">
        <f t="shared" si="22"/>
        <v>7.8043548000000004E-2</v>
      </c>
      <c r="AK143" s="32">
        <v>42693</v>
      </c>
      <c r="AL143" s="9" t="s">
        <v>30</v>
      </c>
      <c r="AM143" s="9">
        <v>6.4</v>
      </c>
      <c r="AN143" s="19">
        <f t="shared" si="24"/>
        <v>1.4109568000000001E-2</v>
      </c>
    </row>
    <row r="144" spans="13:40" x14ac:dyDescent="0.25">
      <c r="M144" s="32">
        <v>42124</v>
      </c>
      <c r="N144" s="9" t="s">
        <v>31</v>
      </c>
      <c r="O144" s="9">
        <v>0.3</v>
      </c>
      <c r="P144" s="19">
        <f t="shared" si="26"/>
        <v>6.6138600000000003E-4</v>
      </c>
      <c r="Q144" s="32">
        <v>42148</v>
      </c>
      <c r="R144" s="9" t="s">
        <v>30</v>
      </c>
      <c r="S144" s="9">
        <v>5.5</v>
      </c>
      <c r="T144" s="19">
        <f t="shared" si="27"/>
        <v>1.212541E-2</v>
      </c>
      <c r="AC144" s="32">
        <v>42639</v>
      </c>
      <c r="AD144" s="9" t="s">
        <v>30</v>
      </c>
      <c r="AE144" s="9">
        <v>5.7</v>
      </c>
      <c r="AF144" s="19">
        <f t="shared" si="25"/>
        <v>1.2566334E-2</v>
      </c>
      <c r="AG144" s="32">
        <v>42650</v>
      </c>
      <c r="AH144" s="9" t="s">
        <v>30</v>
      </c>
      <c r="AI144" s="9">
        <v>29.5</v>
      </c>
      <c r="AJ144" s="19">
        <f t="shared" si="22"/>
        <v>6.5036289999999997E-2</v>
      </c>
      <c r="AK144" s="32">
        <v>42693</v>
      </c>
      <c r="AL144" s="9" t="s">
        <v>30</v>
      </c>
      <c r="AM144" s="9">
        <v>14.6</v>
      </c>
      <c r="AN144" s="19">
        <f t="shared" si="24"/>
        <v>3.2187451999999998E-2</v>
      </c>
    </row>
    <row r="145" spans="13:40" x14ac:dyDescent="0.25">
      <c r="M145" s="32">
        <v>42124</v>
      </c>
      <c r="N145" s="9" t="s">
        <v>31</v>
      </c>
      <c r="O145" s="9">
        <v>0.5</v>
      </c>
      <c r="P145" s="19">
        <f t="shared" si="26"/>
        <v>1.10231E-3</v>
      </c>
      <c r="Q145" s="32">
        <v>42148</v>
      </c>
      <c r="R145" s="9" t="s">
        <v>30</v>
      </c>
      <c r="S145" s="9">
        <v>7.5</v>
      </c>
      <c r="T145" s="19">
        <f t="shared" si="27"/>
        <v>1.6534650000000001E-2</v>
      </c>
      <c r="AC145" s="32">
        <v>42639</v>
      </c>
      <c r="AD145" s="9" t="s">
        <v>30</v>
      </c>
      <c r="AE145" s="9">
        <v>10.7</v>
      </c>
      <c r="AF145" s="19">
        <f t="shared" si="25"/>
        <v>2.3589433999999999E-2</v>
      </c>
      <c r="AG145" s="32">
        <v>42650</v>
      </c>
      <c r="AH145" s="9" t="s">
        <v>30</v>
      </c>
      <c r="AI145" s="9">
        <v>36.700000000000003</v>
      </c>
      <c r="AJ145" s="19">
        <f t="shared" si="22"/>
        <v>8.0909554000000009E-2</v>
      </c>
      <c r="AK145" s="32">
        <v>42693</v>
      </c>
      <c r="AL145" s="9" t="s">
        <v>30</v>
      </c>
      <c r="AM145" s="9">
        <v>18.7</v>
      </c>
      <c r="AN145" s="19">
        <f t="shared" si="24"/>
        <v>4.1226394E-2</v>
      </c>
    </row>
    <row r="146" spans="13:40" x14ac:dyDescent="0.25">
      <c r="M146" s="32">
        <v>42124</v>
      </c>
      <c r="N146" s="9" t="s">
        <v>31</v>
      </c>
      <c r="O146" s="9">
        <v>0.9</v>
      </c>
      <c r="P146" s="19">
        <f t="shared" si="26"/>
        <v>1.9841580000000002E-3</v>
      </c>
      <c r="Q146" s="32">
        <v>42148</v>
      </c>
      <c r="R146" s="9" t="s">
        <v>31</v>
      </c>
      <c r="S146" s="9">
        <v>2</v>
      </c>
      <c r="T146" s="19">
        <f t="shared" si="27"/>
        <v>4.40924E-3</v>
      </c>
      <c r="AC146" s="32">
        <v>42639</v>
      </c>
      <c r="AD146" s="9" t="s">
        <v>30</v>
      </c>
      <c r="AE146" s="9">
        <v>84.8</v>
      </c>
      <c r="AF146" s="19">
        <f t="shared" si="25"/>
        <v>0.18695177599999999</v>
      </c>
      <c r="AG146" s="32">
        <v>42650</v>
      </c>
      <c r="AH146" s="9" t="s">
        <v>30</v>
      </c>
      <c r="AI146" s="9">
        <v>43.6</v>
      </c>
      <c r="AJ146" s="19">
        <f t="shared" si="22"/>
        <v>9.6121432000000007E-2</v>
      </c>
      <c r="AK146" s="32">
        <v>42693</v>
      </c>
      <c r="AL146" s="9" t="s">
        <v>30</v>
      </c>
      <c r="AM146" s="9">
        <v>8.5</v>
      </c>
      <c r="AN146" s="19">
        <f t="shared" si="24"/>
        <v>1.8739269999999999E-2</v>
      </c>
    </row>
    <row r="147" spans="13:40" x14ac:dyDescent="0.25">
      <c r="M147" s="32">
        <v>42124</v>
      </c>
      <c r="N147" s="9" t="s">
        <v>31</v>
      </c>
      <c r="O147" s="9">
        <v>0.3</v>
      </c>
      <c r="P147" s="19">
        <f t="shared" si="26"/>
        <v>6.6138600000000003E-4</v>
      </c>
      <c r="Q147" s="32">
        <v>42148</v>
      </c>
      <c r="R147" s="9" t="s">
        <v>31</v>
      </c>
      <c r="S147" s="9">
        <v>0.9</v>
      </c>
      <c r="T147" s="19">
        <f t="shared" si="27"/>
        <v>1.9841580000000002E-3</v>
      </c>
      <c r="AC147" s="32">
        <v>42639</v>
      </c>
      <c r="AD147" s="9" t="s">
        <v>30</v>
      </c>
      <c r="AE147" s="9">
        <v>24.3</v>
      </c>
      <c r="AF147" s="19">
        <f t="shared" si="25"/>
        <v>5.3572266E-2</v>
      </c>
      <c r="AG147" s="32">
        <v>42650</v>
      </c>
      <c r="AH147" s="9" t="s">
        <v>30</v>
      </c>
      <c r="AI147" s="9">
        <v>6.1</v>
      </c>
      <c r="AJ147" s="19">
        <f t="shared" si="22"/>
        <v>1.3448181999999999E-2</v>
      </c>
      <c r="AK147" s="32">
        <v>42693</v>
      </c>
      <c r="AL147" s="9" t="s">
        <v>30</v>
      </c>
      <c r="AM147" s="9">
        <v>42.6</v>
      </c>
      <c r="AN147" s="19">
        <f t="shared" si="24"/>
        <v>9.3916812000000002E-2</v>
      </c>
    </row>
    <row r="148" spans="13:40" x14ac:dyDescent="0.25">
      <c r="M148" s="32">
        <v>42124</v>
      </c>
      <c r="N148" s="9" t="s">
        <v>31</v>
      </c>
      <c r="O148" s="9">
        <v>0.3</v>
      </c>
      <c r="P148" s="19">
        <f t="shared" si="26"/>
        <v>6.6138600000000003E-4</v>
      </c>
      <c r="Q148" s="32">
        <v>42150</v>
      </c>
      <c r="R148" s="9" t="s">
        <v>31</v>
      </c>
      <c r="S148" s="9">
        <v>2</v>
      </c>
      <c r="T148" s="19">
        <f t="shared" si="27"/>
        <v>4.40924E-3</v>
      </c>
      <c r="AC148" s="32">
        <v>42639</v>
      </c>
      <c r="AD148" s="9" t="s">
        <v>30</v>
      </c>
      <c r="AE148" s="9">
        <v>27.4</v>
      </c>
      <c r="AF148" s="19">
        <f t="shared" si="25"/>
        <v>6.0406587999999997E-2</v>
      </c>
      <c r="AG148" s="32">
        <v>42650</v>
      </c>
      <c r="AH148" s="9" t="s">
        <v>30</v>
      </c>
      <c r="AI148" s="9">
        <v>92.5</v>
      </c>
      <c r="AJ148" s="19">
        <f t="shared" si="22"/>
        <v>0.20392735000000001</v>
      </c>
      <c r="AK148" s="32">
        <v>42695</v>
      </c>
      <c r="AL148" s="9" t="s">
        <v>30</v>
      </c>
      <c r="AM148" s="9">
        <v>23.8</v>
      </c>
      <c r="AN148" s="19">
        <f t="shared" si="24"/>
        <v>5.2469956000000005E-2</v>
      </c>
    </row>
    <row r="149" spans="13:40" x14ac:dyDescent="0.25">
      <c r="M149" s="32">
        <v>42480</v>
      </c>
      <c r="N149" s="9" t="s">
        <v>31</v>
      </c>
      <c r="O149" s="9">
        <v>0.2</v>
      </c>
      <c r="P149" s="19">
        <f t="shared" si="26"/>
        <v>4.4092400000000004E-4</v>
      </c>
      <c r="Q149" s="32">
        <v>42150</v>
      </c>
      <c r="R149" s="9" t="s">
        <v>31</v>
      </c>
      <c r="S149" s="9">
        <v>0.7</v>
      </c>
      <c r="T149" s="19">
        <f t="shared" si="27"/>
        <v>1.5432339999999999E-3</v>
      </c>
      <c r="AC149" s="32">
        <v>42639</v>
      </c>
      <c r="AD149" s="9" t="s">
        <v>30</v>
      </c>
      <c r="AE149" s="9">
        <v>31.6</v>
      </c>
      <c r="AF149" s="19">
        <f t="shared" si="25"/>
        <v>6.966599200000001E-2</v>
      </c>
      <c r="AG149" s="32">
        <v>42650</v>
      </c>
      <c r="AH149" s="9" t="s">
        <v>30</v>
      </c>
      <c r="AI149" s="9">
        <v>29.8</v>
      </c>
      <c r="AJ149" s="19">
        <f t="shared" si="22"/>
        <v>6.5697675999999997E-2</v>
      </c>
      <c r="AK149" s="32">
        <v>42695</v>
      </c>
      <c r="AL149" s="9" t="s">
        <v>30</v>
      </c>
      <c r="AM149" s="9">
        <v>13.6</v>
      </c>
      <c r="AN149" s="19">
        <f t="shared" si="24"/>
        <v>2.9982832000000001E-2</v>
      </c>
    </row>
    <row r="150" spans="13:40" x14ac:dyDescent="0.25">
      <c r="M150" s="32">
        <v>42480</v>
      </c>
      <c r="N150" s="9" t="s">
        <v>31</v>
      </c>
      <c r="O150" s="9">
        <v>0.3</v>
      </c>
      <c r="P150" s="19">
        <f t="shared" si="26"/>
        <v>6.6138600000000003E-4</v>
      </c>
      <c r="Q150" s="32">
        <v>42150</v>
      </c>
      <c r="R150" s="9" t="s">
        <v>31</v>
      </c>
      <c r="S150" s="9">
        <v>1.2</v>
      </c>
      <c r="T150" s="19">
        <f t="shared" si="27"/>
        <v>2.6455440000000001E-3</v>
      </c>
      <c r="AC150" s="32">
        <v>42639</v>
      </c>
      <c r="AD150" s="9" t="s">
        <v>30</v>
      </c>
      <c r="AE150" s="9">
        <v>11.6</v>
      </c>
      <c r="AF150" s="19">
        <f t="shared" si="25"/>
        <v>2.5573591999999999E-2</v>
      </c>
      <c r="AG150" s="32">
        <v>42650</v>
      </c>
      <c r="AH150" s="9" t="s">
        <v>30</v>
      </c>
      <c r="AI150" s="9">
        <v>30.2</v>
      </c>
      <c r="AJ150" s="19">
        <f t="shared" si="22"/>
        <v>6.6579524000000001E-2</v>
      </c>
      <c r="AK150" s="32">
        <v>42695</v>
      </c>
      <c r="AL150" s="9" t="s">
        <v>30</v>
      </c>
      <c r="AM150" s="9">
        <v>16.100000000000001</v>
      </c>
      <c r="AN150" s="19">
        <f t="shared" si="24"/>
        <v>3.5494382000000005E-2</v>
      </c>
    </row>
    <row r="151" spans="13:40" x14ac:dyDescent="0.25">
      <c r="M151" s="32">
        <v>42480</v>
      </c>
      <c r="N151" s="9" t="s">
        <v>31</v>
      </c>
      <c r="O151" s="9">
        <v>0.2</v>
      </c>
      <c r="P151" s="19">
        <f t="shared" si="26"/>
        <v>4.4092400000000004E-4</v>
      </c>
      <c r="Q151" s="32">
        <v>42150</v>
      </c>
      <c r="R151" s="9" t="s">
        <v>31</v>
      </c>
      <c r="S151" s="9">
        <v>1</v>
      </c>
      <c r="T151" s="19">
        <f t="shared" si="27"/>
        <v>2.20462E-3</v>
      </c>
      <c r="AC151" s="32">
        <v>42639</v>
      </c>
      <c r="AD151" s="9" t="s">
        <v>30</v>
      </c>
      <c r="AE151" s="9">
        <v>30.3</v>
      </c>
      <c r="AF151" s="19">
        <f t="shared" si="25"/>
        <v>6.6799986000000006E-2</v>
      </c>
      <c r="AG151" s="32">
        <v>42650</v>
      </c>
      <c r="AH151" s="9" t="s">
        <v>30</v>
      </c>
      <c r="AI151" s="9">
        <v>23.7</v>
      </c>
      <c r="AJ151" s="19">
        <f t="shared" si="22"/>
        <v>5.2249494E-2</v>
      </c>
      <c r="AK151" s="32">
        <v>42695</v>
      </c>
      <c r="AL151" s="9" t="s">
        <v>30</v>
      </c>
      <c r="AM151" s="9">
        <v>15.9</v>
      </c>
      <c r="AN151" s="19">
        <f t="shared" si="24"/>
        <v>3.5053458000000003E-2</v>
      </c>
    </row>
    <row r="152" spans="13:40" x14ac:dyDescent="0.25">
      <c r="M152" s="32">
        <v>42480</v>
      </c>
      <c r="N152" s="9" t="s">
        <v>31</v>
      </c>
      <c r="O152" s="9">
        <v>0.2</v>
      </c>
      <c r="P152" s="19">
        <f t="shared" si="26"/>
        <v>4.4092400000000004E-4</v>
      </c>
      <c r="Q152" s="32">
        <v>42150</v>
      </c>
      <c r="R152" s="9" t="s">
        <v>31</v>
      </c>
      <c r="S152" s="9">
        <v>1.3</v>
      </c>
      <c r="T152" s="19">
        <f t="shared" si="27"/>
        <v>2.8660059999999999E-3</v>
      </c>
      <c r="AC152" s="32">
        <v>42639</v>
      </c>
      <c r="AD152" s="9" t="s">
        <v>30</v>
      </c>
      <c r="AE152" s="9">
        <v>12.7</v>
      </c>
      <c r="AF152" s="19">
        <f t="shared" si="25"/>
        <v>2.7998673999999998E-2</v>
      </c>
      <c r="AG152" s="32">
        <v>42650</v>
      </c>
      <c r="AH152" s="9" t="s">
        <v>30</v>
      </c>
      <c r="AI152" s="9">
        <v>70.400000000000006</v>
      </c>
      <c r="AJ152" s="19">
        <f t="shared" si="22"/>
        <v>0.15520524800000002</v>
      </c>
      <c r="AK152" s="32">
        <v>42695</v>
      </c>
      <c r="AL152" s="9" t="s">
        <v>30</v>
      </c>
      <c r="AM152" s="9">
        <v>28.4</v>
      </c>
      <c r="AN152" s="19">
        <f t="shared" si="24"/>
        <v>6.2611208000000002E-2</v>
      </c>
    </row>
    <row r="153" spans="13:40" x14ac:dyDescent="0.25">
      <c r="M153" s="32">
        <v>42480</v>
      </c>
      <c r="N153" s="9" t="s">
        <v>31</v>
      </c>
      <c r="O153" s="9">
        <v>0.4</v>
      </c>
      <c r="P153" s="19">
        <f t="shared" si="26"/>
        <v>8.8184800000000007E-4</v>
      </c>
      <c r="Q153" s="32">
        <v>42150</v>
      </c>
      <c r="R153" s="9" t="s">
        <v>30</v>
      </c>
      <c r="S153" s="9">
        <v>2.2000000000000002</v>
      </c>
      <c r="T153" s="19">
        <f t="shared" si="27"/>
        <v>4.8501640000000006E-3</v>
      </c>
      <c r="AC153" s="32">
        <v>42639</v>
      </c>
      <c r="AD153" s="9" t="s">
        <v>30</v>
      </c>
      <c r="AE153" s="9">
        <v>10.1</v>
      </c>
      <c r="AF153" s="19">
        <f t="shared" si="25"/>
        <v>2.2266662E-2</v>
      </c>
      <c r="AG153" s="32">
        <v>42650</v>
      </c>
      <c r="AH153" s="9" t="s">
        <v>30</v>
      </c>
      <c r="AI153" s="9">
        <v>30</v>
      </c>
      <c r="AJ153" s="19">
        <f t="shared" si="22"/>
        <v>6.6138600000000006E-2</v>
      </c>
      <c r="AK153" s="32">
        <v>42695</v>
      </c>
      <c r="AL153" s="9" t="s">
        <v>30</v>
      </c>
      <c r="AM153" s="9">
        <v>13.7</v>
      </c>
      <c r="AN153" s="19">
        <f t="shared" si="24"/>
        <v>3.0203293999999999E-2</v>
      </c>
    </row>
    <row r="154" spans="13:40" x14ac:dyDescent="0.25">
      <c r="M154" s="32">
        <v>42481</v>
      </c>
      <c r="N154" s="9" t="s">
        <v>31</v>
      </c>
      <c r="O154" s="9">
        <v>0.3</v>
      </c>
      <c r="P154" s="19">
        <f t="shared" si="26"/>
        <v>6.6138600000000003E-4</v>
      </c>
      <c r="Q154" s="32">
        <v>42150</v>
      </c>
      <c r="R154" s="9" t="s">
        <v>30</v>
      </c>
      <c r="S154" s="9">
        <v>2.2999999999999998</v>
      </c>
      <c r="T154" s="19">
        <f t="shared" si="27"/>
        <v>5.070626E-3</v>
      </c>
      <c r="AC154" s="32">
        <v>42639</v>
      </c>
      <c r="AD154" s="9" t="s">
        <v>30</v>
      </c>
      <c r="AE154" s="9">
        <v>22.6</v>
      </c>
      <c r="AF154" s="19">
        <f t="shared" si="25"/>
        <v>4.9824412000000005E-2</v>
      </c>
      <c r="AG154" s="32">
        <v>42650</v>
      </c>
      <c r="AH154" s="9" t="s">
        <v>30</v>
      </c>
      <c r="AI154" s="9">
        <v>23.7</v>
      </c>
      <c r="AJ154" s="19">
        <f t="shared" si="22"/>
        <v>5.2249494E-2</v>
      </c>
      <c r="AK154" s="32">
        <v>42695</v>
      </c>
      <c r="AL154" s="9" t="s">
        <v>30</v>
      </c>
      <c r="AM154" s="9">
        <v>26.5</v>
      </c>
      <c r="AN154" s="19">
        <f t="shared" si="24"/>
        <v>5.8422429999999997E-2</v>
      </c>
    </row>
    <row r="155" spans="13:40" x14ac:dyDescent="0.25">
      <c r="M155" s="32">
        <v>42481</v>
      </c>
      <c r="N155" s="9" t="s">
        <v>31</v>
      </c>
      <c r="O155" s="9">
        <v>0.3</v>
      </c>
      <c r="P155" s="19">
        <f t="shared" si="26"/>
        <v>6.6138600000000003E-4</v>
      </c>
      <c r="Q155" s="32">
        <v>42150</v>
      </c>
      <c r="R155" s="9" t="s">
        <v>30</v>
      </c>
      <c r="S155" s="9">
        <v>2.2000000000000002</v>
      </c>
      <c r="T155" s="19">
        <f t="shared" si="27"/>
        <v>4.8501640000000006E-3</v>
      </c>
      <c r="AC155" s="32">
        <v>42639</v>
      </c>
      <c r="AD155" s="9" t="s">
        <v>30</v>
      </c>
      <c r="AE155" s="9">
        <v>20</v>
      </c>
      <c r="AF155" s="19">
        <f t="shared" si="25"/>
        <v>4.4092400000000004E-2</v>
      </c>
      <c r="AG155" s="32">
        <v>42650</v>
      </c>
      <c r="AH155" s="9" t="s">
        <v>30</v>
      </c>
      <c r="AI155" s="9">
        <v>59.8</v>
      </c>
      <c r="AJ155" s="19">
        <f t="shared" si="22"/>
        <v>0.131836276</v>
      </c>
      <c r="AK155" s="32">
        <v>42695</v>
      </c>
      <c r="AL155" s="9" t="s">
        <v>30</v>
      </c>
      <c r="AM155" s="9">
        <v>17</v>
      </c>
      <c r="AN155" s="19">
        <f t="shared" si="24"/>
        <v>3.7478539999999998E-2</v>
      </c>
    </row>
    <row r="156" spans="13:40" x14ac:dyDescent="0.25">
      <c r="M156" s="32">
        <v>42481</v>
      </c>
      <c r="N156" s="9" t="s">
        <v>31</v>
      </c>
      <c r="O156" s="9">
        <v>0.6</v>
      </c>
      <c r="P156" s="19">
        <f t="shared" si="26"/>
        <v>1.3227720000000001E-3</v>
      </c>
      <c r="Q156" s="32">
        <v>42150</v>
      </c>
      <c r="R156" s="9" t="s">
        <v>30</v>
      </c>
      <c r="S156" s="9">
        <v>15.1</v>
      </c>
      <c r="T156" s="19">
        <f t="shared" si="27"/>
        <v>3.3289762000000001E-2</v>
      </c>
      <c r="AC156" s="32">
        <v>42639</v>
      </c>
      <c r="AD156" s="9" t="s">
        <v>30</v>
      </c>
      <c r="AE156" s="9">
        <v>26.9</v>
      </c>
      <c r="AF156" s="19">
        <f t="shared" si="25"/>
        <v>5.9304277999999995E-2</v>
      </c>
      <c r="AG156" s="32">
        <v>42650</v>
      </c>
      <c r="AH156" s="9" t="s">
        <v>30</v>
      </c>
      <c r="AI156" s="9">
        <v>19</v>
      </c>
      <c r="AJ156" s="19">
        <f t="shared" si="22"/>
        <v>4.1887779999999999E-2</v>
      </c>
      <c r="AK156" s="32">
        <v>42695</v>
      </c>
      <c r="AL156" s="9" t="s">
        <v>30</v>
      </c>
      <c r="AM156" s="9">
        <v>26.9</v>
      </c>
      <c r="AN156" s="19">
        <f t="shared" si="24"/>
        <v>5.9304277999999995E-2</v>
      </c>
    </row>
    <row r="157" spans="13:40" x14ac:dyDescent="0.25">
      <c r="M157" s="32">
        <v>42481</v>
      </c>
      <c r="N157" s="9" t="s">
        <v>31</v>
      </c>
      <c r="O157" s="9">
        <v>0.3</v>
      </c>
      <c r="P157" s="19">
        <f t="shared" si="26"/>
        <v>6.6138600000000003E-4</v>
      </c>
      <c r="Q157" s="32">
        <v>42150</v>
      </c>
      <c r="R157" s="9" t="s">
        <v>30</v>
      </c>
      <c r="S157" s="9">
        <v>7.3</v>
      </c>
      <c r="T157" s="19">
        <f t="shared" si="27"/>
        <v>1.6093725999999999E-2</v>
      </c>
      <c r="AC157" s="32">
        <v>42639</v>
      </c>
      <c r="AD157" s="9" t="s">
        <v>30</v>
      </c>
      <c r="AE157" s="9">
        <v>24.3</v>
      </c>
      <c r="AF157" s="19">
        <f t="shared" si="25"/>
        <v>5.3572266E-2</v>
      </c>
      <c r="AG157" s="32">
        <v>42650</v>
      </c>
      <c r="AH157" s="9" t="s">
        <v>30</v>
      </c>
      <c r="AI157" s="9">
        <v>12.5</v>
      </c>
      <c r="AJ157" s="19">
        <f t="shared" si="22"/>
        <v>2.7557749999999999E-2</v>
      </c>
      <c r="AK157" s="32">
        <v>42695</v>
      </c>
      <c r="AL157" s="9" t="s">
        <v>30</v>
      </c>
      <c r="AM157" s="9">
        <v>29.5</v>
      </c>
      <c r="AN157" s="19">
        <f t="shared" si="24"/>
        <v>6.5036289999999997E-2</v>
      </c>
    </row>
    <row r="158" spans="13:40" x14ac:dyDescent="0.25">
      <c r="M158" s="32">
        <v>42483</v>
      </c>
      <c r="N158" s="9" t="s">
        <v>31</v>
      </c>
      <c r="O158" s="9">
        <v>0.5</v>
      </c>
      <c r="P158" s="19">
        <f t="shared" si="26"/>
        <v>1.10231E-3</v>
      </c>
      <c r="Q158" s="32">
        <v>42151</v>
      </c>
      <c r="R158" s="9" t="s">
        <v>31</v>
      </c>
      <c r="S158" s="9">
        <v>1.2</v>
      </c>
      <c r="T158" s="19">
        <f t="shared" si="27"/>
        <v>2.6455440000000001E-3</v>
      </c>
      <c r="AC158" s="32">
        <v>42639</v>
      </c>
      <c r="AD158" s="9" t="s">
        <v>30</v>
      </c>
      <c r="AE158" s="9">
        <v>11.6</v>
      </c>
      <c r="AF158" s="19">
        <f t="shared" si="25"/>
        <v>2.5573591999999999E-2</v>
      </c>
      <c r="AG158" s="32">
        <v>42650</v>
      </c>
      <c r="AH158" s="9" t="s">
        <v>30</v>
      </c>
      <c r="AI158" s="9">
        <v>31.1</v>
      </c>
      <c r="AJ158" s="19">
        <f t="shared" si="22"/>
        <v>6.8563682000000001E-2</v>
      </c>
      <c r="AK158" s="32">
        <v>42695</v>
      </c>
      <c r="AL158" s="9" t="s">
        <v>30</v>
      </c>
      <c r="AM158" s="9">
        <v>23.6</v>
      </c>
      <c r="AN158" s="19">
        <f t="shared" si="24"/>
        <v>5.2029032000000003E-2</v>
      </c>
    </row>
    <row r="159" spans="13:40" x14ac:dyDescent="0.25">
      <c r="M159" s="32">
        <v>42483</v>
      </c>
      <c r="N159" s="9" t="s">
        <v>31</v>
      </c>
      <c r="O159" s="9">
        <v>0.3</v>
      </c>
      <c r="P159" s="19">
        <f t="shared" si="26"/>
        <v>6.6138600000000003E-4</v>
      </c>
      <c r="Q159" s="32">
        <v>42152</v>
      </c>
      <c r="R159" s="9" t="s">
        <v>30</v>
      </c>
      <c r="S159" s="9">
        <v>12.9</v>
      </c>
      <c r="T159" s="19">
        <f t="shared" si="27"/>
        <v>2.8439598E-2</v>
      </c>
      <c r="AC159" s="32">
        <v>42639</v>
      </c>
      <c r="AD159" s="9" t="s">
        <v>30</v>
      </c>
      <c r="AE159" s="9">
        <v>8.1</v>
      </c>
      <c r="AF159" s="19">
        <f t="shared" si="25"/>
        <v>1.7857421999999998E-2</v>
      </c>
      <c r="AG159" s="32">
        <v>42650</v>
      </c>
      <c r="AH159" s="9" t="s">
        <v>30</v>
      </c>
      <c r="AI159" s="9">
        <v>50.4</v>
      </c>
      <c r="AJ159" s="19">
        <f t="shared" si="22"/>
        <v>0.111112848</v>
      </c>
      <c r="AK159" s="32">
        <v>42695</v>
      </c>
      <c r="AL159" s="9" t="s">
        <v>30</v>
      </c>
      <c r="AM159" s="9">
        <v>22.6</v>
      </c>
      <c r="AN159" s="19">
        <f t="shared" si="24"/>
        <v>4.9824412000000005E-2</v>
      </c>
    </row>
    <row r="160" spans="13:40" x14ac:dyDescent="0.25">
      <c r="M160" s="32">
        <v>42483</v>
      </c>
      <c r="N160" s="9" t="s">
        <v>31</v>
      </c>
      <c r="O160" s="9">
        <v>0.5</v>
      </c>
      <c r="P160" s="19">
        <f t="shared" si="26"/>
        <v>1.10231E-3</v>
      </c>
      <c r="Q160" s="32">
        <v>42152</v>
      </c>
      <c r="R160" s="9" t="s">
        <v>30</v>
      </c>
      <c r="S160" s="9">
        <v>3.2</v>
      </c>
      <c r="T160" s="19">
        <f t="shared" si="27"/>
        <v>7.0547840000000006E-3</v>
      </c>
      <c r="AC160" s="32">
        <v>42639</v>
      </c>
      <c r="AD160" s="9" t="s">
        <v>30</v>
      </c>
      <c r="AE160" s="9">
        <v>10.9</v>
      </c>
      <c r="AF160" s="19">
        <f t="shared" si="25"/>
        <v>2.4030358000000002E-2</v>
      </c>
      <c r="AG160" s="32">
        <v>42650</v>
      </c>
      <c r="AH160" s="9" t="s">
        <v>30</v>
      </c>
      <c r="AI160" s="9">
        <v>26.1</v>
      </c>
      <c r="AJ160" s="19">
        <f t="shared" ref="AJ160:AJ223" si="28">AI160*0.00220462</f>
        <v>5.7540582000000007E-2</v>
      </c>
      <c r="AK160" s="32">
        <v>42695</v>
      </c>
      <c r="AL160" s="9" t="s">
        <v>30</v>
      </c>
      <c r="AM160" s="9">
        <v>18.899999999999999</v>
      </c>
      <c r="AN160" s="19">
        <f t="shared" si="24"/>
        <v>4.1667317999999995E-2</v>
      </c>
    </row>
    <row r="161" spans="13:40" x14ac:dyDescent="0.25">
      <c r="M161" s="32">
        <v>42483</v>
      </c>
      <c r="N161" s="9" t="s">
        <v>31</v>
      </c>
      <c r="O161" s="9">
        <v>0.5</v>
      </c>
      <c r="P161" s="19">
        <f t="shared" si="26"/>
        <v>1.10231E-3</v>
      </c>
      <c r="Q161" s="32">
        <v>42152</v>
      </c>
      <c r="R161" s="9" t="s">
        <v>30</v>
      </c>
      <c r="S161" s="9">
        <v>2.8</v>
      </c>
      <c r="T161" s="19">
        <f t="shared" si="27"/>
        <v>6.1729359999999995E-3</v>
      </c>
      <c r="AC161" s="32">
        <v>42639</v>
      </c>
      <c r="AD161" s="9" t="s">
        <v>30</v>
      </c>
      <c r="AE161" s="9">
        <v>9.8000000000000007</v>
      </c>
      <c r="AF161" s="19">
        <f t="shared" si="25"/>
        <v>2.1605276000000003E-2</v>
      </c>
      <c r="AG161" s="32">
        <v>42650</v>
      </c>
      <c r="AH161" s="9" t="s">
        <v>30</v>
      </c>
      <c r="AI161" s="9">
        <v>25.1</v>
      </c>
      <c r="AJ161" s="19">
        <f t="shared" si="28"/>
        <v>5.5335962000000002E-2</v>
      </c>
      <c r="AK161" s="32">
        <v>42697</v>
      </c>
      <c r="AL161" s="9" t="s">
        <v>30</v>
      </c>
      <c r="AM161" s="9">
        <v>18</v>
      </c>
      <c r="AN161" s="19">
        <f t="shared" si="24"/>
        <v>3.9683160000000002E-2</v>
      </c>
    </row>
    <row r="162" spans="13:40" x14ac:dyDescent="0.25">
      <c r="M162" s="32">
        <v>42483</v>
      </c>
      <c r="N162" s="9" t="s">
        <v>31</v>
      </c>
      <c r="O162" s="9">
        <v>0.6</v>
      </c>
      <c r="P162" s="19">
        <f t="shared" si="26"/>
        <v>1.3227720000000001E-3</v>
      </c>
      <c r="Q162" s="32">
        <v>42154</v>
      </c>
      <c r="R162" s="9" t="s">
        <v>30</v>
      </c>
      <c r="S162" s="9">
        <v>11.5</v>
      </c>
      <c r="T162" s="19">
        <f t="shared" si="27"/>
        <v>2.5353130000000001E-2</v>
      </c>
      <c r="AC162" s="32">
        <v>42639</v>
      </c>
      <c r="AD162" s="9" t="s">
        <v>30</v>
      </c>
      <c r="AE162" s="9">
        <v>29.1</v>
      </c>
      <c r="AF162" s="19">
        <f t="shared" si="25"/>
        <v>6.4154442000000006E-2</v>
      </c>
      <c r="AG162" s="32">
        <v>42652</v>
      </c>
      <c r="AH162" s="9" t="s">
        <v>30</v>
      </c>
      <c r="AI162" s="9">
        <v>72.7</v>
      </c>
      <c r="AJ162" s="19">
        <f t="shared" si="28"/>
        <v>0.16027587400000001</v>
      </c>
      <c r="AK162" s="32">
        <v>42697</v>
      </c>
      <c r="AL162" s="9" t="s">
        <v>30</v>
      </c>
      <c r="AM162" s="9">
        <v>20.7</v>
      </c>
      <c r="AN162" s="19">
        <f t="shared" si="24"/>
        <v>4.5635634000000001E-2</v>
      </c>
    </row>
    <row r="163" spans="13:40" x14ac:dyDescent="0.25">
      <c r="M163" s="32">
        <v>42483</v>
      </c>
      <c r="N163" s="9" t="s">
        <v>30</v>
      </c>
      <c r="O163" s="9">
        <v>25.2</v>
      </c>
      <c r="P163" s="19">
        <f t="shared" si="26"/>
        <v>5.5556424E-2</v>
      </c>
      <c r="Q163" s="32">
        <v>42154</v>
      </c>
      <c r="R163" s="9" t="s">
        <v>30</v>
      </c>
      <c r="S163" s="9">
        <v>6.1</v>
      </c>
      <c r="T163" s="19">
        <f t="shared" si="27"/>
        <v>1.3448181999999999E-2</v>
      </c>
      <c r="AC163" s="32">
        <v>42639</v>
      </c>
      <c r="AD163" s="9" t="s">
        <v>30</v>
      </c>
      <c r="AE163" s="9">
        <v>23.2</v>
      </c>
      <c r="AF163" s="19">
        <f t="shared" si="25"/>
        <v>5.1147183999999998E-2</v>
      </c>
      <c r="AG163" s="32">
        <v>42652</v>
      </c>
      <c r="AH163" s="9" t="s">
        <v>30</v>
      </c>
      <c r="AI163" s="9">
        <v>12.2</v>
      </c>
      <c r="AJ163" s="19">
        <f t="shared" si="28"/>
        <v>2.6896363999999999E-2</v>
      </c>
      <c r="AK163" s="32">
        <v>42697</v>
      </c>
      <c r="AL163" s="9" t="s">
        <v>30</v>
      </c>
      <c r="AM163" s="9">
        <v>26.8</v>
      </c>
      <c r="AN163" s="19">
        <f t="shared" si="24"/>
        <v>5.9083816000000004E-2</v>
      </c>
    </row>
    <row r="164" spans="13:40" x14ac:dyDescent="0.25">
      <c r="M164" s="32">
        <v>42485</v>
      </c>
      <c r="N164" s="9" t="s">
        <v>31</v>
      </c>
      <c r="O164" s="9">
        <v>0.5</v>
      </c>
      <c r="P164" s="19">
        <f t="shared" si="26"/>
        <v>1.10231E-3</v>
      </c>
      <c r="Q164" s="32">
        <v>42154</v>
      </c>
      <c r="R164" s="9" t="s">
        <v>30</v>
      </c>
      <c r="S164" s="9">
        <v>8.4</v>
      </c>
      <c r="T164" s="19">
        <f t="shared" si="27"/>
        <v>1.8518808000000001E-2</v>
      </c>
      <c r="AC164" s="32">
        <v>42639</v>
      </c>
      <c r="AD164" s="9" t="s">
        <v>30</v>
      </c>
      <c r="AE164" s="9">
        <v>33</v>
      </c>
      <c r="AF164" s="19">
        <f t="shared" si="25"/>
        <v>7.2752460000000005E-2</v>
      </c>
      <c r="AG164" s="32">
        <v>42652</v>
      </c>
      <c r="AH164" s="9" t="s">
        <v>30</v>
      </c>
      <c r="AI164" s="9">
        <v>30.3</v>
      </c>
      <c r="AJ164" s="19">
        <f t="shared" si="28"/>
        <v>6.6799986000000006E-2</v>
      </c>
      <c r="AK164" s="32">
        <v>42697</v>
      </c>
      <c r="AL164" s="9" t="s">
        <v>30</v>
      </c>
      <c r="AM164" s="9">
        <v>26</v>
      </c>
      <c r="AN164" s="19">
        <f t="shared" si="24"/>
        <v>5.7320120000000002E-2</v>
      </c>
    </row>
    <row r="165" spans="13:40" x14ac:dyDescent="0.25">
      <c r="M165" s="32">
        <v>42485</v>
      </c>
      <c r="N165" s="9" t="s">
        <v>31</v>
      </c>
      <c r="O165" s="9">
        <v>0.5</v>
      </c>
      <c r="P165" s="19">
        <f t="shared" si="26"/>
        <v>1.10231E-3</v>
      </c>
      <c r="Q165" s="32">
        <v>42154</v>
      </c>
      <c r="R165" s="9" t="s">
        <v>30</v>
      </c>
      <c r="S165" s="9">
        <v>11.4</v>
      </c>
      <c r="T165" s="19">
        <f t="shared" si="27"/>
        <v>2.5132668E-2</v>
      </c>
      <c r="AC165" s="32">
        <v>42639</v>
      </c>
      <c r="AD165" s="9" t="s">
        <v>30</v>
      </c>
      <c r="AE165" s="9">
        <v>96.1</v>
      </c>
      <c r="AF165" s="19">
        <f t="shared" si="25"/>
        <v>0.21186398199999998</v>
      </c>
      <c r="AG165" s="32">
        <v>42652</v>
      </c>
      <c r="AH165" s="9" t="s">
        <v>30</v>
      </c>
      <c r="AI165" s="9">
        <v>30</v>
      </c>
      <c r="AJ165" s="19">
        <f t="shared" si="28"/>
        <v>6.6138600000000006E-2</v>
      </c>
      <c r="AK165" s="32">
        <v>42697</v>
      </c>
      <c r="AL165" s="9" t="s">
        <v>30</v>
      </c>
      <c r="AM165" s="9">
        <v>23.3</v>
      </c>
      <c r="AN165" s="19">
        <f t="shared" si="24"/>
        <v>5.1367646000000003E-2</v>
      </c>
    </row>
    <row r="166" spans="13:40" x14ac:dyDescent="0.25">
      <c r="M166" s="32">
        <v>42485</v>
      </c>
      <c r="N166" s="9" t="s">
        <v>31</v>
      </c>
      <c r="O166" s="9">
        <v>0.7</v>
      </c>
      <c r="P166" s="19">
        <f t="shared" si="26"/>
        <v>1.5432339999999999E-3</v>
      </c>
      <c r="Q166" s="32">
        <v>42154</v>
      </c>
      <c r="R166" s="9" t="s">
        <v>30</v>
      </c>
      <c r="S166" s="9">
        <v>3</v>
      </c>
      <c r="T166" s="19">
        <f t="shared" si="27"/>
        <v>6.6138600000000001E-3</v>
      </c>
      <c r="AC166" s="32">
        <v>42640</v>
      </c>
      <c r="AD166" s="9" t="s">
        <v>30</v>
      </c>
      <c r="AE166" s="9">
        <v>29.7</v>
      </c>
      <c r="AF166" s="19">
        <f t="shared" si="25"/>
        <v>6.5477214000000006E-2</v>
      </c>
      <c r="AG166" s="32">
        <v>42652</v>
      </c>
      <c r="AH166" s="9" t="s">
        <v>30</v>
      </c>
      <c r="AI166" s="9">
        <v>39.200000000000003</v>
      </c>
      <c r="AJ166" s="19">
        <f t="shared" si="28"/>
        <v>8.6421104000000012E-2</v>
      </c>
      <c r="AK166" s="32">
        <v>42697</v>
      </c>
      <c r="AL166" s="9" t="s">
        <v>30</v>
      </c>
      <c r="AM166" s="9">
        <v>23.8</v>
      </c>
      <c r="AN166" s="19">
        <f t="shared" si="24"/>
        <v>5.2469956000000005E-2</v>
      </c>
    </row>
    <row r="167" spans="13:40" x14ac:dyDescent="0.25">
      <c r="M167" s="32">
        <v>42485</v>
      </c>
      <c r="N167" s="9" t="s">
        <v>31</v>
      </c>
      <c r="O167" s="9">
        <v>0.4</v>
      </c>
      <c r="P167" s="19">
        <f t="shared" si="26"/>
        <v>8.8184800000000007E-4</v>
      </c>
      <c r="Q167" s="32">
        <v>42154</v>
      </c>
      <c r="R167" s="9" t="s">
        <v>30</v>
      </c>
      <c r="S167" s="9">
        <v>2.5</v>
      </c>
      <c r="T167" s="19">
        <f t="shared" si="27"/>
        <v>5.5115500000000005E-3</v>
      </c>
      <c r="AC167" s="32">
        <v>42640</v>
      </c>
      <c r="AD167" s="9" t="s">
        <v>30</v>
      </c>
      <c r="AE167" s="9">
        <v>19.2</v>
      </c>
      <c r="AF167" s="19">
        <f t="shared" si="25"/>
        <v>4.2328704000000002E-2</v>
      </c>
      <c r="AG167" s="32">
        <v>42652</v>
      </c>
      <c r="AH167" s="9" t="s">
        <v>30</v>
      </c>
      <c r="AI167" s="9">
        <v>28</v>
      </c>
      <c r="AJ167" s="19">
        <f t="shared" si="28"/>
        <v>6.1729359999999997E-2</v>
      </c>
      <c r="AK167" s="32">
        <v>42697</v>
      </c>
      <c r="AL167" s="9" t="s">
        <v>30</v>
      </c>
      <c r="AM167" s="9">
        <v>19.100000000000001</v>
      </c>
      <c r="AN167" s="19">
        <f t="shared" si="24"/>
        <v>4.2108242000000004E-2</v>
      </c>
    </row>
    <row r="168" spans="13:40" x14ac:dyDescent="0.25">
      <c r="M168" s="32">
        <v>42485</v>
      </c>
      <c r="N168" s="9" t="s">
        <v>31</v>
      </c>
      <c r="O168" s="9">
        <v>0.2</v>
      </c>
      <c r="P168" s="19">
        <f t="shared" si="26"/>
        <v>4.4092400000000004E-4</v>
      </c>
      <c r="Q168" s="32">
        <v>42504</v>
      </c>
      <c r="R168" s="9" t="s">
        <v>30</v>
      </c>
      <c r="S168" s="9">
        <v>46.8</v>
      </c>
      <c r="T168" s="19">
        <f t="shared" si="27"/>
        <v>0.103176216</v>
      </c>
      <c r="AC168" s="32">
        <v>42640</v>
      </c>
      <c r="AD168" s="9" t="s">
        <v>30</v>
      </c>
      <c r="AE168" s="9">
        <v>59.5</v>
      </c>
      <c r="AF168" s="19">
        <f t="shared" si="25"/>
        <v>0.13117488999999999</v>
      </c>
      <c r="AG168" s="32">
        <v>42652</v>
      </c>
      <c r="AH168" s="9" t="s">
        <v>30</v>
      </c>
      <c r="AI168" s="9">
        <v>18.3</v>
      </c>
      <c r="AJ168" s="19">
        <f t="shared" si="28"/>
        <v>4.0344546000000002E-2</v>
      </c>
      <c r="AK168" s="32">
        <v>42697</v>
      </c>
      <c r="AL168" s="9" t="s">
        <v>30</v>
      </c>
      <c r="AM168" s="9">
        <v>17.100000000000001</v>
      </c>
      <c r="AN168" s="19">
        <f t="shared" si="24"/>
        <v>3.7699002000000002E-2</v>
      </c>
    </row>
    <row r="169" spans="13:40" x14ac:dyDescent="0.25">
      <c r="M169" s="32">
        <v>42486</v>
      </c>
      <c r="N169" s="9" t="s">
        <v>31</v>
      </c>
      <c r="O169" s="9">
        <v>0.2</v>
      </c>
      <c r="P169" s="19">
        <f t="shared" si="26"/>
        <v>4.4092400000000004E-4</v>
      </c>
      <c r="Q169" s="32">
        <v>42504</v>
      </c>
      <c r="R169" s="9" t="s">
        <v>30</v>
      </c>
      <c r="S169" s="9">
        <v>13.3</v>
      </c>
      <c r="T169" s="19">
        <f t="shared" si="27"/>
        <v>2.9321446000000001E-2</v>
      </c>
      <c r="AC169" s="32">
        <v>42640</v>
      </c>
      <c r="AD169" s="9" t="s">
        <v>30</v>
      </c>
      <c r="AE169" s="9">
        <v>30.5</v>
      </c>
      <c r="AF169" s="19">
        <f t="shared" si="25"/>
        <v>6.7240910000000001E-2</v>
      </c>
      <c r="AG169" s="32">
        <v>42652</v>
      </c>
      <c r="AH169" s="9" t="s">
        <v>30</v>
      </c>
      <c r="AI169" s="9">
        <v>32.5</v>
      </c>
      <c r="AJ169" s="19">
        <f t="shared" si="28"/>
        <v>7.1650149999999996E-2</v>
      </c>
      <c r="AK169" s="32">
        <v>42697</v>
      </c>
      <c r="AL169" s="9" t="s">
        <v>30</v>
      </c>
      <c r="AM169" s="9">
        <v>129.6</v>
      </c>
      <c r="AN169" s="19">
        <f t="shared" si="24"/>
        <v>0.28571875199999996</v>
      </c>
    </row>
    <row r="170" spans="13:40" x14ac:dyDescent="0.25">
      <c r="M170" s="32">
        <v>42486</v>
      </c>
      <c r="N170" s="9" t="s">
        <v>31</v>
      </c>
      <c r="O170" s="9">
        <v>0.3</v>
      </c>
      <c r="P170" s="19">
        <f t="shared" si="26"/>
        <v>6.6138600000000003E-4</v>
      </c>
      <c r="Q170" s="32">
        <v>42504</v>
      </c>
      <c r="R170" s="9" t="s">
        <v>31</v>
      </c>
      <c r="S170" s="9">
        <v>1.2</v>
      </c>
      <c r="T170" s="19">
        <f t="shared" si="27"/>
        <v>2.6455440000000001E-3</v>
      </c>
      <c r="AC170" s="32">
        <v>42640</v>
      </c>
      <c r="AD170" s="9" t="s">
        <v>30</v>
      </c>
      <c r="AE170" s="9">
        <v>19.399999999999999</v>
      </c>
      <c r="AF170" s="19">
        <f t="shared" si="25"/>
        <v>4.2769627999999997E-2</v>
      </c>
      <c r="AG170" s="32">
        <v>42652</v>
      </c>
      <c r="AH170" s="9" t="s">
        <v>30</v>
      </c>
      <c r="AI170" s="9">
        <v>12.9</v>
      </c>
      <c r="AJ170" s="19">
        <f t="shared" si="28"/>
        <v>2.8439598E-2</v>
      </c>
      <c r="AK170" s="32">
        <v>42697</v>
      </c>
      <c r="AL170" s="9" t="s">
        <v>30</v>
      </c>
      <c r="AM170" s="9">
        <v>20.6</v>
      </c>
      <c r="AN170" s="19">
        <f t="shared" si="24"/>
        <v>4.5415172000000004E-2</v>
      </c>
    </row>
    <row r="171" spans="13:40" x14ac:dyDescent="0.25">
      <c r="M171" s="32">
        <v>42486</v>
      </c>
      <c r="N171" s="9" t="s">
        <v>31</v>
      </c>
      <c r="O171" s="9">
        <v>0.2</v>
      </c>
      <c r="P171" s="19">
        <f t="shared" si="26"/>
        <v>4.4092400000000004E-4</v>
      </c>
      <c r="Q171" s="32">
        <v>42504</v>
      </c>
      <c r="R171" s="9" t="s">
        <v>31</v>
      </c>
      <c r="S171" s="9">
        <v>1.2</v>
      </c>
      <c r="T171" s="19">
        <f t="shared" si="27"/>
        <v>2.6455440000000001E-3</v>
      </c>
      <c r="AC171" s="32">
        <v>42640</v>
      </c>
      <c r="AD171" s="9" t="s">
        <v>30</v>
      </c>
      <c r="AE171" s="9">
        <v>31.1</v>
      </c>
      <c r="AF171" s="19">
        <f t="shared" si="25"/>
        <v>6.8563682000000001E-2</v>
      </c>
      <c r="AG171" s="32">
        <v>42652</v>
      </c>
      <c r="AH171" s="9" t="s">
        <v>30</v>
      </c>
      <c r="AI171" s="9">
        <v>135</v>
      </c>
      <c r="AJ171" s="19">
        <f t="shared" si="28"/>
        <v>0.29762369999999999</v>
      </c>
      <c r="AK171" s="32">
        <v>42697</v>
      </c>
      <c r="AL171" s="9" t="s">
        <v>30</v>
      </c>
      <c r="AM171" s="9">
        <v>15.6</v>
      </c>
      <c r="AN171" s="19">
        <f t="shared" si="24"/>
        <v>3.4392072000000003E-2</v>
      </c>
    </row>
    <row r="172" spans="13:40" x14ac:dyDescent="0.25">
      <c r="M172" s="32">
        <v>42486</v>
      </c>
      <c r="N172" s="9" t="s">
        <v>31</v>
      </c>
      <c r="O172" s="9">
        <v>0.3</v>
      </c>
      <c r="P172" s="19">
        <f t="shared" si="26"/>
        <v>6.6138600000000003E-4</v>
      </c>
      <c r="Q172" s="32">
        <v>42504</v>
      </c>
      <c r="R172" s="9" t="s">
        <v>31</v>
      </c>
      <c r="S172" s="9">
        <v>1</v>
      </c>
      <c r="T172" s="19">
        <f t="shared" si="27"/>
        <v>2.20462E-3</v>
      </c>
      <c r="AC172" s="32">
        <v>42640</v>
      </c>
      <c r="AD172" s="9" t="s">
        <v>30</v>
      </c>
      <c r="AE172" s="9">
        <v>22.8</v>
      </c>
      <c r="AF172" s="19">
        <f t="shared" si="25"/>
        <v>5.0265336000000001E-2</v>
      </c>
      <c r="AG172" s="32">
        <v>42652</v>
      </c>
      <c r="AH172" s="9" t="s">
        <v>30</v>
      </c>
      <c r="AI172" s="9">
        <v>20</v>
      </c>
      <c r="AJ172" s="19">
        <f t="shared" si="28"/>
        <v>4.4092400000000004E-2</v>
      </c>
      <c r="AK172" s="32">
        <v>42697</v>
      </c>
      <c r="AL172" s="9" t="s">
        <v>30</v>
      </c>
      <c r="AM172" s="9">
        <v>10.199999999999999</v>
      </c>
      <c r="AN172" s="19">
        <f t="shared" si="24"/>
        <v>2.2487123999999997E-2</v>
      </c>
    </row>
    <row r="173" spans="13:40" x14ac:dyDescent="0.25">
      <c r="M173" s="32">
        <v>42486</v>
      </c>
      <c r="N173" s="9" t="s">
        <v>31</v>
      </c>
      <c r="O173" s="9">
        <v>0.5</v>
      </c>
      <c r="P173" s="19">
        <f t="shared" si="26"/>
        <v>1.10231E-3</v>
      </c>
      <c r="Q173" s="32">
        <v>42504</v>
      </c>
      <c r="R173" s="9" t="s">
        <v>31</v>
      </c>
      <c r="S173" s="9">
        <v>0.5</v>
      </c>
      <c r="T173" s="19">
        <f t="shared" si="27"/>
        <v>1.10231E-3</v>
      </c>
      <c r="AC173" s="32">
        <v>42640</v>
      </c>
      <c r="AD173" s="9" t="s">
        <v>30</v>
      </c>
      <c r="AE173" s="9">
        <v>51.7</v>
      </c>
      <c r="AF173" s="19">
        <f t="shared" si="25"/>
        <v>0.113978854</v>
      </c>
      <c r="AG173" s="32">
        <v>42652</v>
      </c>
      <c r="AH173" s="9" t="s">
        <v>30</v>
      </c>
      <c r="AI173" s="9">
        <v>62.5</v>
      </c>
      <c r="AJ173" s="19">
        <f t="shared" si="28"/>
        <v>0.13778874999999999</v>
      </c>
      <c r="AK173" s="32">
        <v>42699</v>
      </c>
      <c r="AL173" s="9" t="s">
        <v>30</v>
      </c>
      <c r="AM173" s="9">
        <v>28.8</v>
      </c>
      <c r="AN173" s="19">
        <f t="shared" si="24"/>
        <v>6.3493056000000006E-2</v>
      </c>
    </row>
    <row r="174" spans="13:40" x14ac:dyDescent="0.25">
      <c r="M174" s="32">
        <v>42487</v>
      </c>
      <c r="N174" s="9" t="s">
        <v>30</v>
      </c>
      <c r="O174" s="9">
        <v>17.2</v>
      </c>
      <c r="P174" s="19">
        <f t="shared" si="26"/>
        <v>3.7919464E-2</v>
      </c>
      <c r="Q174" s="32">
        <v>42504</v>
      </c>
      <c r="R174" s="9" t="s">
        <v>31</v>
      </c>
      <c r="S174" s="9">
        <v>0.8</v>
      </c>
      <c r="T174" s="19">
        <f t="shared" si="27"/>
        <v>1.7636960000000001E-3</v>
      </c>
      <c r="AC174" s="32">
        <v>42640</v>
      </c>
      <c r="AD174" s="9" t="s">
        <v>30</v>
      </c>
      <c r="AE174" s="9">
        <v>70.2</v>
      </c>
      <c r="AF174" s="19">
        <f t="shared" si="25"/>
        <v>0.15476432400000001</v>
      </c>
      <c r="AG174" s="32">
        <v>42652</v>
      </c>
      <c r="AH174" s="9" t="s">
        <v>30</v>
      </c>
      <c r="AI174" s="9">
        <v>83</v>
      </c>
      <c r="AJ174" s="19">
        <f t="shared" si="28"/>
        <v>0.18298346000000001</v>
      </c>
      <c r="AK174" s="32">
        <v>42699</v>
      </c>
      <c r="AL174" s="9" t="s">
        <v>30</v>
      </c>
      <c r="AM174" s="9">
        <v>19.3</v>
      </c>
      <c r="AN174" s="19">
        <f t="shared" si="24"/>
        <v>4.2549165999999999E-2</v>
      </c>
    </row>
    <row r="175" spans="13:40" x14ac:dyDescent="0.25">
      <c r="M175" s="32">
        <v>42487</v>
      </c>
      <c r="N175" s="9" t="s">
        <v>31</v>
      </c>
      <c r="O175" s="9">
        <v>0.3</v>
      </c>
      <c r="P175" s="19">
        <f t="shared" si="26"/>
        <v>6.6138600000000003E-4</v>
      </c>
      <c r="Q175" s="32">
        <v>42504</v>
      </c>
      <c r="R175" s="9" t="s">
        <v>31</v>
      </c>
      <c r="S175" s="9">
        <v>0.9</v>
      </c>
      <c r="T175" s="19">
        <f t="shared" si="27"/>
        <v>1.9841580000000002E-3</v>
      </c>
      <c r="AC175" s="32">
        <v>42640</v>
      </c>
      <c r="AD175" s="9" t="s">
        <v>30</v>
      </c>
      <c r="AE175" s="9">
        <v>50.3</v>
      </c>
      <c r="AF175" s="19">
        <f t="shared" si="25"/>
        <v>0.110892386</v>
      </c>
      <c r="AG175" s="32">
        <v>42652</v>
      </c>
      <c r="AH175" s="9" t="s">
        <v>30</v>
      </c>
      <c r="AI175" s="9">
        <v>27.2</v>
      </c>
      <c r="AJ175" s="19">
        <f t="shared" si="28"/>
        <v>5.9965664000000002E-2</v>
      </c>
      <c r="AK175" s="32">
        <v>42699</v>
      </c>
      <c r="AL175" s="9" t="s">
        <v>30</v>
      </c>
      <c r="AM175" s="9">
        <v>22.9</v>
      </c>
      <c r="AN175" s="19">
        <f t="shared" si="24"/>
        <v>5.0485797999999998E-2</v>
      </c>
    </row>
    <row r="176" spans="13:40" x14ac:dyDescent="0.25">
      <c r="M176" s="32">
        <v>42487</v>
      </c>
      <c r="N176" s="9" t="s">
        <v>31</v>
      </c>
      <c r="O176" s="9">
        <v>0.4</v>
      </c>
      <c r="P176" s="19">
        <f t="shared" si="26"/>
        <v>8.8184800000000007E-4</v>
      </c>
      <c r="Q176" s="32">
        <v>42504</v>
      </c>
      <c r="R176" s="9" t="s">
        <v>31</v>
      </c>
      <c r="S176" s="9">
        <v>1.4</v>
      </c>
      <c r="T176" s="19">
        <f t="shared" si="27"/>
        <v>3.0864679999999998E-3</v>
      </c>
      <c r="AC176" s="32">
        <v>42640</v>
      </c>
      <c r="AD176" s="9" t="s">
        <v>30</v>
      </c>
      <c r="AE176" s="9">
        <v>5.6</v>
      </c>
      <c r="AF176" s="19">
        <f t="shared" si="25"/>
        <v>1.2345871999999999E-2</v>
      </c>
      <c r="AG176" s="32">
        <v>42652</v>
      </c>
      <c r="AH176" s="9" t="s">
        <v>30</v>
      </c>
      <c r="AI176" s="9">
        <v>52.7</v>
      </c>
      <c r="AJ176" s="19">
        <f t="shared" si="28"/>
        <v>0.11618347400000001</v>
      </c>
      <c r="AK176" s="32">
        <v>42699</v>
      </c>
      <c r="AL176" s="9" t="s">
        <v>30</v>
      </c>
      <c r="AM176" s="9">
        <v>28.7</v>
      </c>
      <c r="AN176" s="19">
        <f t="shared" si="24"/>
        <v>6.3272594000000001E-2</v>
      </c>
    </row>
    <row r="177" spans="13:40" x14ac:dyDescent="0.25">
      <c r="M177" s="32">
        <v>42488</v>
      </c>
      <c r="N177" s="9" t="s">
        <v>31</v>
      </c>
      <c r="O177" s="9">
        <v>0.2</v>
      </c>
      <c r="P177" s="19">
        <f t="shared" si="26"/>
        <v>4.4092400000000004E-4</v>
      </c>
      <c r="Q177" s="32">
        <v>42504</v>
      </c>
      <c r="R177" s="9" t="s">
        <v>31</v>
      </c>
      <c r="S177" s="9">
        <v>1.1000000000000001</v>
      </c>
      <c r="T177" s="19">
        <f t="shared" si="27"/>
        <v>2.4250820000000003E-3</v>
      </c>
      <c r="AC177" s="32">
        <v>42640</v>
      </c>
      <c r="AD177" s="9" t="s">
        <v>30</v>
      </c>
      <c r="AE177" s="9">
        <v>24.1</v>
      </c>
      <c r="AF177" s="19">
        <f t="shared" si="25"/>
        <v>5.3131342000000005E-2</v>
      </c>
      <c r="AG177" s="32">
        <v>42652</v>
      </c>
      <c r="AH177" s="9" t="s">
        <v>30</v>
      </c>
      <c r="AI177" s="9">
        <v>34.9</v>
      </c>
      <c r="AJ177" s="19">
        <f t="shared" si="28"/>
        <v>7.6941237999999995E-2</v>
      </c>
      <c r="AK177" s="32">
        <v>42699</v>
      </c>
      <c r="AL177" s="9" t="s">
        <v>30</v>
      </c>
      <c r="AM177" s="9">
        <v>28.8</v>
      </c>
      <c r="AN177" s="19">
        <f t="shared" si="24"/>
        <v>6.3493056000000006E-2</v>
      </c>
    </row>
    <row r="178" spans="13:40" x14ac:dyDescent="0.25">
      <c r="M178" s="32">
        <v>42488</v>
      </c>
      <c r="N178" s="9" t="s">
        <v>31</v>
      </c>
      <c r="O178" s="9">
        <v>0.5</v>
      </c>
      <c r="P178" s="19">
        <f t="shared" si="26"/>
        <v>1.10231E-3</v>
      </c>
      <c r="Q178" s="32">
        <v>42504</v>
      </c>
      <c r="R178" s="9" t="s">
        <v>31</v>
      </c>
      <c r="S178" s="9">
        <v>1.9</v>
      </c>
      <c r="T178" s="19">
        <f t="shared" si="27"/>
        <v>4.1887779999999998E-3</v>
      </c>
      <c r="AC178" s="32">
        <v>42640</v>
      </c>
      <c r="AD178" s="9" t="s">
        <v>30</v>
      </c>
      <c r="AE178" s="9">
        <v>12.4</v>
      </c>
      <c r="AF178" s="19">
        <f t="shared" si="25"/>
        <v>2.7337288000000001E-2</v>
      </c>
      <c r="AG178" s="32">
        <v>42652</v>
      </c>
      <c r="AH178" s="9" t="s">
        <v>30</v>
      </c>
      <c r="AI178" s="9">
        <v>51.2</v>
      </c>
      <c r="AJ178" s="19">
        <f t="shared" si="28"/>
        <v>0.11287654400000001</v>
      </c>
      <c r="AK178" s="32">
        <v>42699</v>
      </c>
      <c r="AL178" s="9" t="s">
        <v>30</v>
      </c>
      <c r="AM178" s="9">
        <v>25.8</v>
      </c>
      <c r="AN178" s="19">
        <f t="shared" si="24"/>
        <v>5.6879196E-2</v>
      </c>
    </row>
    <row r="179" spans="13:40" x14ac:dyDescent="0.25">
      <c r="M179" s="32">
        <v>42488</v>
      </c>
      <c r="N179" s="9" t="s">
        <v>31</v>
      </c>
      <c r="O179" s="9">
        <v>0.5</v>
      </c>
      <c r="P179" s="19">
        <f t="shared" si="26"/>
        <v>1.10231E-3</v>
      </c>
      <c r="Q179" s="32">
        <v>42504</v>
      </c>
      <c r="R179" s="9" t="s">
        <v>31</v>
      </c>
      <c r="S179" s="9">
        <v>0.8</v>
      </c>
      <c r="T179" s="19">
        <f t="shared" si="27"/>
        <v>1.7636960000000001E-3</v>
      </c>
      <c r="AC179" s="32">
        <v>42640</v>
      </c>
      <c r="AD179" s="9" t="s">
        <v>30</v>
      </c>
      <c r="AE179" s="9">
        <v>41.8</v>
      </c>
      <c r="AF179" s="19">
        <f t="shared" si="25"/>
        <v>9.2153115999999993E-2</v>
      </c>
      <c r="AG179" s="32">
        <v>42652</v>
      </c>
      <c r="AH179" s="9" t="s">
        <v>30</v>
      </c>
      <c r="AI179" s="9">
        <v>6.1</v>
      </c>
      <c r="AJ179" s="19">
        <f t="shared" si="28"/>
        <v>1.3448181999999999E-2</v>
      </c>
      <c r="AK179" s="32">
        <v>42701</v>
      </c>
      <c r="AL179" s="9" t="s">
        <v>30</v>
      </c>
      <c r="AM179" s="9">
        <v>32.799999999999997</v>
      </c>
      <c r="AN179" s="19">
        <f t="shared" ref="AN179:AN242" si="29">AM179*0.00220462</f>
        <v>7.2311535999999996E-2</v>
      </c>
    </row>
    <row r="180" spans="13:40" x14ac:dyDescent="0.25">
      <c r="M180" s="32">
        <v>42488</v>
      </c>
      <c r="N180" s="9" t="s">
        <v>31</v>
      </c>
      <c r="O180" s="9">
        <v>0.3</v>
      </c>
      <c r="P180" s="19">
        <f t="shared" si="26"/>
        <v>6.6138600000000003E-4</v>
      </c>
      <c r="Q180" s="32">
        <v>42504</v>
      </c>
      <c r="R180" s="9" t="s">
        <v>31</v>
      </c>
      <c r="S180" s="9">
        <v>0.8</v>
      </c>
      <c r="T180" s="19">
        <f t="shared" si="27"/>
        <v>1.7636960000000001E-3</v>
      </c>
      <c r="AC180" s="32">
        <v>42640</v>
      </c>
      <c r="AD180" s="9" t="s">
        <v>30</v>
      </c>
      <c r="AE180" s="9">
        <v>21.7</v>
      </c>
      <c r="AF180" s="19">
        <f t="shared" si="25"/>
        <v>4.7840253999999999E-2</v>
      </c>
      <c r="AG180" s="32">
        <v>42652</v>
      </c>
      <c r="AH180" s="9" t="s">
        <v>30</v>
      </c>
      <c r="AI180" s="9">
        <v>37</v>
      </c>
      <c r="AJ180" s="19">
        <f t="shared" si="28"/>
        <v>8.1570939999999995E-2</v>
      </c>
      <c r="AK180" s="32">
        <v>42701</v>
      </c>
      <c r="AL180" s="9" t="s">
        <v>30</v>
      </c>
      <c r="AM180" s="9">
        <v>9.3000000000000007</v>
      </c>
      <c r="AN180" s="19">
        <f t="shared" si="29"/>
        <v>2.0502966000000001E-2</v>
      </c>
    </row>
    <row r="181" spans="13:40" x14ac:dyDescent="0.25">
      <c r="M181" s="32">
        <v>42488</v>
      </c>
      <c r="N181" s="9" t="s">
        <v>31</v>
      </c>
      <c r="O181" s="9">
        <v>0.3</v>
      </c>
      <c r="P181" s="19">
        <f t="shared" si="26"/>
        <v>6.6138600000000003E-4</v>
      </c>
      <c r="Q181" s="32">
        <v>42504</v>
      </c>
      <c r="R181" s="9" t="s">
        <v>31</v>
      </c>
      <c r="S181" s="9">
        <v>0.9</v>
      </c>
      <c r="T181" s="19">
        <f t="shared" si="27"/>
        <v>1.9841580000000002E-3</v>
      </c>
      <c r="AC181" s="32">
        <v>42640</v>
      </c>
      <c r="AD181" s="9" t="s">
        <v>30</v>
      </c>
      <c r="AE181" s="9">
        <v>28.3</v>
      </c>
      <c r="AF181" s="19">
        <f t="shared" ref="AF181:AF225" si="30">AE181*0.00220462</f>
        <v>6.2390746000000004E-2</v>
      </c>
      <c r="AG181" s="32">
        <v>42652</v>
      </c>
      <c r="AH181" s="9" t="s">
        <v>30</v>
      </c>
      <c r="AI181" s="9">
        <v>26.1</v>
      </c>
      <c r="AJ181" s="19">
        <f t="shared" si="28"/>
        <v>5.7540582000000007E-2</v>
      </c>
      <c r="AK181" s="32">
        <v>42701</v>
      </c>
      <c r="AL181" s="9" t="s">
        <v>30</v>
      </c>
      <c r="AM181" s="9">
        <v>8.1</v>
      </c>
      <c r="AN181" s="19">
        <f t="shared" si="29"/>
        <v>1.7857421999999998E-2</v>
      </c>
    </row>
    <row r="182" spans="13:40" x14ac:dyDescent="0.25">
      <c r="M182" s="32">
        <v>42488</v>
      </c>
      <c r="N182" s="9" t="s">
        <v>30</v>
      </c>
      <c r="O182" s="9">
        <v>12.9</v>
      </c>
      <c r="P182" s="19">
        <f t="shared" si="26"/>
        <v>2.8439598E-2</v>
      </c>
      <c r="Q182" s="32">
        <v>42506</v>
      </c>
      <c r="R182" s="9" t="s">
        <v>31</v>
      </c>
      <c r="S182" s="9">
        <v>0.4</v>
      </c>
      <c r="T182" s="19">
        <f t="shared" si="27"/>
        <v>8.8184800000000007E-4</v>
      </c>
      <c r="AC182" s="32">
        <v>42640</v>
      </c>
      <c r="AD182" s="9" t="s">
        <v>30</v>
      </c>
      <c r="AE182" s="9">
        <v>28</v>
      </c>
      <c r="AF182" s="19">
        <f t="shared" si="30"/>
        <v>6.1729359999999997E-2</v>
      </c>
      <c r="AG182" s="32">
        <v>42652</v>
      </c>
      <c r="AH182" s="9" t="s">
        <v>30</v>
      </c>
      <c r="AI182" s="9">
        <v>10</v>
      </c>
      <c r="AJ182" s="19">
        <f t="shared" si="28"/>
        <v>2.2046200000000002E-2</v>
      </c>
      <c r="AK182" s="32">
        <v>42701</v>
      </c>
      <c r="AL182" s="9" t="s">
        <v>30</v>
      </c>
      <c r="AM182" s="9">
        <v>27.1</v>
      </c>
      <c r="AN182" s="19">
        <f t="shared" si="29"/>
        <v>5.9745202000000004E-2</v>
      </c>
    </row>
    <row r="183" spans="13:40" x14ac:dyDescent="0.25">
      <c r="M183" s="32">
        <v>42488</v>
      </c>
      <c r="N183" s="9" t="s">
        <v>30</v>
      </c>
      <c r="O183" s="9">
        <v>11.6</v>
      </c>
      <c r="P183" s="19">
        <f>O183*0.00220462</f>
        <v>2.5573591999999999E-2</v>
      </c>
      <c r="Q183" s="32">
        <v>42506</v>
      </c>
      <c r="R183" s="9" t="s">
        <v>31</v>
      </c>
      <c r="S183" s="9">
        <v>0.9</v>
      </c>
      <c r="T183" s="19">
        <f t="shared" si="27"/>
        <v>1.9841580000000002E-3</v>
      </c>
      <c r="AC183" s="32">
        <v>42640</v>
      </c>
      <c r="AD183" s="9" t="s">
        <v>30</v>
      </c>
      <c r="AE183" s="9">
        <v>30.1</v>
      </c>
      <c r="AF183" s="19">
        <f t="shared" si="30"/>
        <v>6.635906200000001E-2</v>
      </c>
      <c r="AG183" s="32">
        <v>42652</v>
      </c>
      <c r="AH183" s="9" t="s">
        <v>30</v>
      </c>
      <c r="AI183" s="9">
        <v>27.1</v>
      </c>
      <c r="AJ183" s="19">
        <f t="shared" si="28"/>
        <v>5.9745202000000004E-2</v>
      </c>
      <c r="AK183" s="32">
        <v>42701</v>
      </c>
      <c r="AL183" s="9" t="s">
        <v>30</v>
      </c>
      <c r="AM183" s="9">
        <v>28.5</v>
      </c>
      <c r="AN183" s="19">
        <f t="shared" si="29"/>
        <v>6.2831670000000006E-2</v>
      </c>
    </row>
    <row r="184" spans="13:40" x14ac:dyDescent="0.25">
      <c r="M184" s="32">
        <v>42488</v>
      </c>
      <c r="N184" s="9" t="s">
        <v>30</v>
      </c>
      <c r="O184" s="9">
        <v>48.2</v>
      </c>
      <c r="P184" s="19">
        <f>O184*0.00220462</f>
        <v>0.10626268400000001</v>
      </c>
      <c r="Q184" s="32">
        <v>42506</v>
      </c>
      <c r="R184" s="9" t="s">
        <v>31</v>
      </c>
      <c r="S184" s="9">
        <v>1.4</v>
      </c>
      <c r="T184" s="19">
        <f t="shared" si="27"/>
        <v>3.0864679999999998E-3</v>
      </c>
      <c r="AC184" s="32">
        <v>42641</v>
      </c>
      <c r="AD184" s="9" t="s">
        <v>30</v>
      </c>
      <c r="AE184" s="9">
        <v>25.7</v>
      </c>
      <c r="AF184" s="19">
        <f t="shared" si="30"/>
        <v>5.6658734000000002E-2</v>
      </c>
      <c r="AG184" s="32">
        <v>42652</v>
      </c>
      <c r="AH184" s="9" t="s">
        <v>30</v>
      </c>
      <c r="AI184" s="9">
        <v>31.3</v>
      </c>
      <c r="AJ184" s="19">
        <f t="shared" si="28"/>
        <v>6.9004605999999996E-2</v>
      </c>
      <c r="AK184" s="32">
        <v>42702</v>
      </c>
      <c r="AL184" s="9" t="s">
        <v>30</v>
      </c>
      <c r="AM184" s="9">
        <v>5.3</v>
      </c>
      <c r="AN184" s="19">
        <f t="shared" si="29"/>
        <v>1.1684485999999999E-2</v>
      </c>
    </row>
    <row r="185" spans="13:40" x14ac:dyDescent="0.25">
      <c r="M185" s="32">
        <v>42488</v>
      </c>
      <c r="N185" s="9" t="s">
        <v>30</v>
      </c>
      <c r="O185" s="9">
        <v>18.600000000000001</v>
      </c>
      <c r="P185" s="19">
        <f>O185*0.00220462</f>
        <v>4.1005932000000002E-2</v>
      </c>
      <c r="Q185" s="32">
        <v>42506</v>
      </c>
      <c r="R185" s="9" t="s">
        <v>31</v>
      </c>
      <c r="S185" s="9">
        <v>1</v>
      </c>
      <c r="T185" s="19">
        <f t="shared" si="27"/>
        <v>2.20462E-3</v>
      </c>
      <c r="AC185" s="32">
        <v>42641</v>
      </c>
      <c r="AD185" s="9" t="s">
        <v>30</v>
      </c>
      <c r="AE185" s="9">
        <v>28.2</v>
      </c>
      <c r="AF185" s="19">
        <f t="shared" si="30"/>
        <v>6.2170283999999999E-2</v>
      </c>
      <c r="AG185" s="32">
        <v>42652</v>
      </c>
      <c r="AH185" s="9" t="s">
        <v>30</v>
      </c>
      <c r="AI185" s="9">
        <v>35.6</v>
      </c>
      <c r="AJ185" s="19">
        <f t="shared" si="28"/>
        <v>7.8484472E-2</v>
      </c>
      <c r="AK185" s="32">
        <v>42704</v>
      </c>
      <c r="AL185" s="9" t="s">
        <v>30</v>
      </c>
      <c r="AM185" s="9">
        <v>28</v>
      </c>
      <c r="AN185" s="19">
        <f t="shared" si="29"/>
        <v>6.1729359999999997E-2</v>
      </c>
    </row>
    <row r="186" spans="13:40" x14ac:dyDescent="0.25">
      <c r="M186" s="32">
        <v>42488</v>
      </c>
      <c r="N186" s="9" t="s">
        <v>30</v>
      </c>
      <c r="O186" s="9">
        <v>17.100000000000001</v>
      </c>
      <c r="P186" s="19">
        <f>O186*0.00220462</f>
        <v>3.7699002000000002E-2</v>
      </c>
      <c r="Q186" s="32">
        <v>42506</v>
      </c>
      <c r="R186" s="9" t="s">
        <v>31</v>
      </c>
      <c r="S186" s="9">
        <v>1.5</v>
      </c>
      <c r="T186" s="19">
        <f t="shared" si="27"/>
        <v>3.30693E-3</v>
      </c>
      <c r="AC186" s="32">
        <v>42641</v>
      </c>
      <c r="AD186" s="9" t="s">
        <v>30</v>
      </c>
      <c r="AE186" s="9">
        <v>11.8</v>
      </c>
      <c r="AF186" s="19">
        <f t="shared" si="30"/>
        <v>2.6014516000000001E-2</v>
      </c>
      <c r="AG186" s="32">
        <v>42652</v>
      </c>
      <c r="AH186" s="9" t="s">
        <v>30</v>
      </c>
      <c r="AI186" s="9">
        <v>12.5</v>
      </c>
      <c r="AJ186" s="19">
        <f t="shared" si="28"/>
        <v>2.7557749999999999E-2</v>
      </c>
      <c r="AK186" s="32">
        <v>42704</v>
      </c>
      <c r="AL186" s="9" t="s">
        <v>30</v>
      </c>
      <c r="AM186" s="9">
        <v>21.3</v>
      </c>
      <c r="AN186" s="19">
        <f t="shared" si="29"/>
        <v>4.6958406000000001E-2</v>
      </c>
    </row>
    <row r="187" spans="13:40" x14ac:dyDescent="0.25">
      <c r="Q187" s="32">
        <v>42506</v>
      </c>
      <c r="R187" s="9" t="s">
        <v>30</v>
      </c>
      <c r="S187" s="9">
        <v>16.100000000000001</v>
      </c>
      <c r="T187" s="19">
        <f t="shared" si="27"/>
        <v>3.5494382000000005E-2</v>
      </c>
      <c r="AC187" s="32">
        <v>42641</v>
      </c>
      <c r="AD187" s="9" t="s">
        <v>30</v>
      </c>
      <c r="AE187" s="9">
        <v>19.8</v>
      </c>
      <c r="AF187" s="19">
        <f t="shared" si="30"/>
        <v>4.3651476000000002E-2</v>
      </c>
      <c r="AG187" s="32">
        <v>42652</v>
      </c>
      <c r="AH187" s="9" t="s">
        <v>30</v>
      </c>
      <c r="AI187" s="9">
        <v>11</v>
      </c>
      <c r="AJ187" s="19">
        <f t="shared" si="28"/>
        <v>2.4250819999999999E-2</v>
      </c>
      <c r="AK187" s="32">
        <v>42704</v>
      </c>
      <c r="AL187" s="9" t="s">
        <v>30</v>
      </c>
      <c r="AM187" s="9">
        <v>19.600000000000001</v>
      </c>
      <c r="AN187" s="19">
        <f t="shared" si="29"/>
        <v>4.3210552000000006E-2</v>
      </c>
    </row>
    <row r="188" spans="13:40" x14ac:dyDescent="0.25">
      <c r="Q188" s="32">
        <v>42506</v>
      </c>
      <c r="R188" s="9" t="s">
        <v>30</v>
      </c>
      <c r="S188" s="9">
        <v>15.3</v>
      </c>
      <c r="T188" s="19">
        <f t="shared" si="27"/>
        <v>3.3730686000000003E-2</v>
      </c>
      <c r="AC188" s="32">
        <v>42641</v>
      </c>
      <c r="AD188" s="9" t="s">
        <v>30</v>
      </c>
      <c r="AE188" s="9">
        <v>19.899999999999999</v>
      </c>
      <c r="AF188" s="19">
        <f t="shared" si="30"/>
        <v>4.3871937999999999E-2</v>
      </c>
      <c r="AG188" s="32">
        <v>42652</v>
      </c>
      <c r="AH188" s="9" t="s">
        <v>30</v>
      </c>
      <c r="AI188" s="9">
        <v>6.7</v>
      </c>
      <c r="AJ188" s="19">
        <f t="shared" si="28"/>
        <v>1.4770954000000001E-2</v>
      </c>
      <c r="AK188" s="32">
        <v>42704</v>
      </c>
      <c r="AL188" s="9" t="s">
        <v>30</v>
      </c>
      <c r="AM188" s="9">
        <v>3.4</v>
      </c>
      <c r="AN188" s="19">
        <f t="shared" si="29"/>
        <v>7.4957080000000002E-3</v>
      </c>
    </row>
    <row r="189" spans="13:40" x14ac:dyDescent="0.25">
      <c r="Q189" s="32">
        <v>42506</v>
      </c>
      <c r="R189" s="9" t="s">
        <v>30</v>
      </c>
      <c r="S189" s="9">
        <v>17.8</v>
      </c>
      <c r="T189" s="19">
        <f t="shared" si="27"/>
        <v>3.9242236E-2</v>
      </c>
      <c r="AC189" s="32">
        <v>42641</v>
      </c>
      <c r="AD189" s="9" t="s">
        <v>30</v>
      </c>
      <c r="AE189" s="9">
        <v>19.399999999999999</v>
      </c>
      <c r="AF189" s="19">
        <f t="shared" si="30"/>
        <v>4.2769627999999997E-2</v>
      </c>
      <c r="AG189" s="32">
        <v>42652</v>
      </c>
      <c r="AH189" s="9" t="s">
        <v>30</v>
      </c>
      <c r="AI189" s="9">
        <v>68.900000000000006</v>
      </c>
      <c r="AJ189" s="19">
        <f t="shared" si="28"/>
        <v>0.151898318</v>
      </c>
      <c r="AK189" s="32">
        <v>42704</v>
      </c>
      <c r="AL189" s="9" t="s">
        <v>30</v>
      </c>
      <c r="AM189" s="9">
        <v>29.8</v>
      </c>
      <c r="AN189" s="19">
        <f t="shared" si="29"/>
        <v>6.5697675999999997E-2</v>
      </c>
    </row>
    <row r="190" spans="13:40" x14ac:dyDescent="0.25">
      <c r="Q190" s="32">
        <v>42506</v>
      </c>
      <c r="R190" s="9" t="s">
        <v>30</v>
      </c>
      <c r="S190" s="9">
        <v>32.6</v>
      </c>
      <c r="T190" s="19">
        <f t="shared" si="27"/>
        <v>7.1870612E-2</v>
      </c>
      <c r="AC190" s="32">
        <v>42641</v>
      </c>
      <c r="AD190" s="9" t="s">
        <v>30</v>
      </c>
      <c r="AE190" s="9">
        <v>14.3</v>
      </c>
      <c r="AF190" s="19">
        <f t="shared" si="30"/>
        <v>3.1526065999999998E-2</v>
      </c>
      <c r="AG190" s="32">
        <v>42652</v>
      </c>
      <c r="AH190" s="9" t="s">
        <v>30</v>
      </c>
      <c r="AI190" s="9">
        <v>27.8</v>
      </c>
      <c r="AJ190" s="19">
        <f t="shared" si="28"/>
        <v>6.1288436000000002E-2</v>
      </c>
      <c r="AK190" s="32">
        <v>42310</v>
      </c>
      <c r="AL190" s="9" t="s">
        <v>30</v>
      </c>
      <c r="AM190" s="9">
        <v>30.8</v>
      </c>
      <c r="AN190" s="19">
        <f t="shared" si="29"/>
        <v>6.7902296000000001E-2</v>
      </c>
    </row>
    <row r="191" spans="13:40" x14ac:dyDescent="0.25">
      <c r="Q191" s="32">
        <v>42506</v>
      </c>
      <c r="R191" s="9" t="s">
        <v>30</v>
      </c>
      <c r="S191" s="9">
        <v>54.4</v>
      </c>
      <c r="T191" s="19">
        <f t="shared" si="27"/>
        <v>0.119931328</v>
      </c>
      <c r="AC191" s="32">
        <v>42641</v>
      </c>
      <c r="AD191" s="9" t="s">
        <v>30</v>
      </c>
      <c r="AE191" s="9">
        <v>31.5</v>
      </c>
      <c r="AF191" s="19">
        <f t="shared" si="30"/>
        <v>6.9445530000000005E-2</v>
      </c>
      <c r="AG191" s="32">
        <v>42652</v>
      </c>
      <c r="AH191" s="9" t="s">
        <v>30</v>
      </c>
      <c r="AI191" s="9">
        <v>34.700000000000003</v>
      </c>
      <c r="AJ191" s="19">
        <f t="shared" si="28"/>
        <v>7.6500314000000014E-2</v>
      </c>
      <c r="AK191" s="32">
        <v>42310</v>
      </c>
      <c r="AL191" s="9" t="s">
        <v>30</v>
      </c>
      <c r="AM191" s="9">
        <v>30.6</v>
      </c>
      <c r="AN191" s="19">
        <f t="shared" si="29"/>
        <v>6.7461372000000006E-2</v>
      </c>
    </row>
    <row r="192" spans="13:40" x14ac:dyDescent="0.25">
      <c r="Q192" s="32">
        <v>42506</v>
      </c>
      <c r="R192" s="9" t="s">
        <v>30</v>
      </c>
      <c r="S192" s="9">
        <v>40</v>
      </c>
      <c r="T192" s="19">
        <f t="shared" si="27"/>
        <v>8.8184800000000008E-2</v>
      </c>
      <c r="AC192" s="32">
        <v>42641</v>
      </c>
      <c r="AD192" s="9" t="s">
        <v>30</v>
      </c>
      <c r="AE192" s="9">
        <v>11.9</v>
      </c>
      <c r="AF192" s="19">
        <f t="shared" si="30"/>
        <v>2.6234978000000003E-2</v>
      </c>
      <c r="AG192" s="32">
        <v>42652</v>
      </c>
      <c r="AH192" s="9" t="s">
        <v>30</v>
      </c>
      <c r="AI192" s="9">
        <v>33.299999999999997</v>
      </c>
      <c r="AJ192" s="19">
        <f t="shared" si="28"/>
        <v>7.3413845999999991E-2</v>
      </c>
      <c r="AK192" s="32">
        <v>42310</v>
      </c>
      <c r="AL192" s="9" t="s">
        <v>30</v>
      </c>
      <c r="AM192" s="9">
        <v>10.4</v>
      </c>
      <c r="AN192" s="19">
        <f t="shared" si="29"/>
        <v>2.2928047999999999E-2</v>
      </c>
    </row>
    <row r="193" spans="17:40" x14ac:dyDescent="0.25">
      <c r="Q193" s="32">
        <v>42506</v>
      </c>
      <c r="R193" s="9" t="s">
        <v>30</v>
      </c>
      <c r="S193" s="9">
        <v>45.9</v>
      </c>
      <c r="T193" s="19">
        <f t="shared" si="27"/>
        <v>0.101192058</v>
      </c>
      <c r="AC193" s="32">
        <v>42641</v>
      </c>
      <c r="AD193" s="9" t="s">
        <v>30</v>
      </c>
      <c r="AE193" s="9">
        <v>17.399999999999999</v>
      </c>
      <c r="AF193" s="19">
        <f t="shared" si="30"/>
        <v>3.8360387999999995E-2</v>
      </c>
      <c r="AG193" s="32">
        <v>42652</v>
      </c>
      <c r="AH193" s="9" t="s">
        <v>30</v>
      </c>
      <c r="AI193" s="9">
        <v>8.6</v>
      </c>
      <c r="AJ193" s="19">
        <f t="shared" si="28"/>
        <v>1.8959732E-2</v>
      </c>
      <c r="AK193" s="32">
        <v>42310</v>
      </c>
      <c r="AL193" s="9" t="s">
        <v>30</v>
      </c>
      <c r="AM193" s="9">
        <v>27.1</v>
      </c>
      <c r="AN193" s="19">
        <f t="shared" si="29"/>
        <v>5.9745202000000004E-2</v>
      </c>
    </row>
    <row r="194" spans="17:40" x14ac:dyDescent="0.25">
      <c r="Q194" s="32">
        <v>42506</v>
      </c>
      <c r="R194" s="9" t="s">
        <v>30</v>
      </c>
      <c r="S194" s="9">
        <v>38.299999999999997</v>
      </c>
      <c r="T194" s="19">
        <f t="shared" si="27"/>
        <v>8.4436945999999999E-2</v>
      </c>
      <c r="AC194" s="32">
        <v>42641</v>
      </c>
      <c r="AD194" s="9" t="s">
        <v>30</v>
      </c>
      <c r="AE194" s="9">
        <v>73.400000000000006</v>
      </c>
      <c r="AF194" s="19">
        <f t="shared" si="30"/>
        <v>0.16181910800000002</v>
      </c>
      <c r="AG194" s="32">
        <v>42652</v>
      </c>
      <c r="AH194" s="9" t="s">
        <v>30</v>
      </c>
      <c r="AI194" s="9">
        <v>11.2</v>
      </c>
      <c r="AJ194" s="19">
        <f t="shared" si="28"/>
        <v>2.4691743999999998E-2</v>
      </c>
      <c r="AK194" s="32">
        <v>42310</v>
      </c>
      <c r="AL194" s="9" t="s">
        <v>30</v>
      </c>
      <c r="AM194" s="9">
        <v>87.6</v>
      </c>
      <c r="AN194" s="19">
        <f t="shared" si="29"/>
        <v>0.19312471199999998</v>
      </c>
    </row>
    <row r="195" spans="17:40" x14ac:dyDescent="0.25">
      <c r="Q195" s="32">
        <v>42506</v>
      </c>
      <c r="R195" s="9" t="s">
        <v>30</v>
      </c>
      <c r="S195" s="9">
        <v>39.299999999999997</v>
      </c>
      <c r="T195" s="19">
        <f t="shared" si="27"/>
        <v>8.6641565999999989E-2</v>
      </c>
      <c r="AC195" s="32">
        <v>42641</v>
      </c>
      <c r="AD195" s="9" t="s">
        <v>30</v>
      </c>
      <c r="AE195" s="9">
        <v>24.8</v>
      </c>
      <c r="AF195" s="19">
        <f t="shared" si="30"/>
        <v>5.4674576000000003E-2</v>
      </c>
      <c r="AG195" s="32">
        <v>42652</v>
      </c>
      <c r="AH195" s="9" t="s">
        <v>30</v>
      </c>
      <c r="AI195" s="9">
        <v>12.4</v>
      </c>
      <c r="AJ195" s="19">
        <f t="shared" si="28"/>
        <v>2.7337288000000001E-2</v>
      </c>
      <c r="AK195" s="32">
        <v>42310</v>
      </c>
      <c r="AL195" s="9" t="s">
        <v>30</v>
      </c>
      <c r="AM195" s="9">
        <v>117.7</v>
      </c>
      <c r="AN195" s="19">
        <f t="shared" si="29"/>
        <v>0.259483774</v>
      </c>
    </row>
    <row r="196" spans="17:40" x14ac:dyDescent="0.25">
      <c r="Q196" s="32">
        <v>42506</v>
      </c>
      <c r="R196" s="9" t="s">
        <v>30</v>
      </c>
      <c r="S196" s="9">
        <v>18.899999999999999</v>
      </c>
      <c r="T196" s="19">
        <f t="shared" si="27"/>
        <v>4.1667317999999995E-2</v>
      </c>
      <c r="AC196" s="32">
        <v>42641</v>
      </c>
      <c r="AD196" s="9" t="s">
        <v>30</v>
      </c>
      <c r="AE196" s="9">
        <v>11.1</v>
      </c>
      <c r="AF196" s="19">
        <f t="shared" si="30"/>
        <v>2.4471282E-2</v>
      </c>
      <c r="AG196" s="32">
        <v>42652</v>
      </c>
      <c r="AH196" s="9" t="s">
        <v>30</v>
      </c>
      <c r="AI196" s="9">
        <v>6.2</v>
      </c>
      <c r="AJ196" s="19">
        <f t="shared" si="28"/>
        <v>1.3668644000000001E-2</v>
      </c>
      <c r="AK196" s="32">
        <v>42311</v>
      </c>
      <c r="AL196" s="9" t="s">
        <v>30</v>
      </c>
      <c r="AM196" s="9">
        <v>34.6</v>
      </c>
      <c r="AN196" s="19">
        <f t="shared" si="29"/>
        <v>7.6279852000000009E-2</v>
      </c>
    </row>
    <row r="197" spans="17:40" x14ac:dyDescent="0.25">
      <c r="Q197" s="32">
        <v>42508</v>
      </c>
      <c r="R197" s="9" t="s">
        <v>31</v>
      </c>
      <c r="S197" s="9">
        <v>1.3</v>
      </c>
      <c r="T197" s="19">
        <f t="shared" si="27"/>
        <v>2.8660059999999999E-3</v>
      </c>
      <c r="AC197" s="32">
        <v>42641</v>
      </c>
      <c r="AD197" s="9" t="s">
        <v>30</v>
      </c>
      <c r="AE197" s="9">
        <v>29.7</v>
      </c>
      <c r="AF197" s="19">
        <f t="shared" si="30"/>
        <v>6.5477214000000006E-2</v>
      </c>
      <c r="AG197" s="32">
        <v>42652</v>
      </c>
      <c r="AH197" s="9" t="s">
        <v>30</v>
      </c>
      <c r="AI197" s="9">
        <v>17.5</v>
      </c>
      <c r="AJ197" s="19">
        <f t="shared" si="28"/>
        <v>3.858085E-2</v>
      </c>
      <c r="AK197" s="32">
        <v>42311</v>
      </c>
      <c r="AL197" s="9" t="s">
        <v>30</v>
      </c>
      <c r="AM197" s="9">
        <v>40.700000000000003</v>
      </c>
      <c r="AN197" s="19">
        <f t="shared" si="29"/>
        <v>8.9728034000000012E-2</v>
      </c>
    </row>
    <row r="198" spans="17:40" x14ac:dyDescent="0.25">
      <c r="Q198" s="32">
        <v>42508</v>
      </c>
      <c r="R198" s="9" t="s">
        <v>31</v>
      </c>
      <c r="S198" s="9">
        <v>1.8</v>
      </c>
      <c r="T198" s="19">
        <f t="shared" si="27"/>
        <v>3.9683160000000004E-3</v>
      </c>
      <c r="AC198" s="32">
        <v>42641</v>
      </c>
      <c r="AD198" s="9" t="s">
        <v>30</v>
      </c>
      <c r="AE198" s="9">
        <v>24.6</v>
      </c>
      <c r="AF198" s="19">
        <f t="shared" si="30"/>
        <v>5.4233652E-2</v>
      </c>
      <c r="AG198" s="32">
        <v>42652</v>
      </c>
      <c r="AH198" s="9" t="s">
        <v>30</v>
      </c>
      <c r="AI198" s="9">
        <v>25.7</v>
      </c>
      <c r="AJ198" s="19">
        <f t="shared" si="28"/>
        <v>5.6658734000000002E-2</v>
      </c>
      <c r="AK198" s="32">
        <v>42311</v>
      </c>
      <c r="AL198" s="9" t="s">
        <v>30</v>
      </c>
      <c r="AM198" s="9">
        <v>13</v>
      </c>
      <c r="AN198" s="19">
        <f t="shared" si="29"/>
        <v>2.8660060000000001E-2</v>
      </c>
    </row>
    <row r="199" spans="17:40" x14ac:dyDescent="0.25">
      <c r="Q199" s="32">
        <v>42508</v>
      </c>
      <c r="R199" s="9" t="s">
        <v>31</v>
      </c>
      <c r="S199" s="9">
        <v>1.1000000000000001</v>
      </c>
      <c r="T199" s="19">
        <f t="shared" si="27"/>
        <v>2.4250820000000003E-3</v>
      </c>
      <c r="AC199" s="32">
        <v>42641</v>
      </c>
      <c r="AD199" s="9" t="s">
        <v>30</v>
      </c>
      <c r="AE199" s="9">
        <v>11.4</v>
      </c>
      <c r="AF199" s="19">
        <f t="shared" si="30"/>
        <v>2.5132668E-2</v>
      </c>
      <c r="AG199" s="32">
        <v>42652</v>
      </c>
      <c r="AH199" s="9" t="s">
        <v>30</v>
      </c>
      <c r="AI199" s="9">
        <v>23.4</v>
      </c>
      <c r="AJ199" s="19">
        <f t="shared" si="28"/>
        <v>5.1588108000000001E-2</v>
      </c>
      <c r="AK199" s="32">
        <v>42311</v>
      </c>
      <c r="AL199" s="9" t="s">
        <v>30</v>
      </c>
      <c r="AM199" s="9">
        <v>30.7</v>
      </c>
      <c r="AN199" s="19">
        <f t="shared" si="29"/>
        <v>6.7681833999999996E-2</v>
      </c>
    </row>
    <row r="200" spans="17:40" x14ac:dyDescent="0.25">
      <c r="Q200" s="32">
        <v>42508</v>
      </c>
      <c r="R200" s="9" t="s">
        <v>31</v>
      </c>
      <c r="S200" s="9">
        <v>1.5</v>
      </c>
      <c r="T200" s="19">
        <f t="shared" si="27"/>
        <v>3.30693E-3</v>
      </c>
      <c r="AC200" s="32">
        <v>42641</v>
      </c>
      <c r="AD200" s="9" t="s">
        <v>30</v>
      </c>
      <c r="AE200" s="9">
        <v>22.6</v>
      </c>
      <c r="AF200" s="19">
        <f t="shared" si="30"/>
        <v>4.9824412000000005E-2</v>
      </c>
      <c r="AG200" s="32">
        <v>42652</v>
      </c>
      <c r="AH200" s="9" t="s">
        <v>30</v>
      </c>
      <c r="AI200" s="9">
        <v>37.5</v>
      </c>
      <c r="AJ200" s="19">
        <f t="shared" si="28"/>
        <v>8.2673250000000004E-2</v>
      </c>
      <c r="AK200" s="32">
        <v>42311</v>
      </c>
      <c r="AL200" s="9" t="s">
        <v>30</v>
      </c>
      <c r="AM200" s="9">
        <v>117.7</v>
      </c>
      <c r="AN200" s="19">
        <f t="shared" si="29"/>
        <v>0.259483774</v>
      </c>
    </row>
    <row r="201" spans="17:40" x14ac:dyDescent="0.25">
      <c r="Q201" s="32">
        <v>42508</v>
      </c>
      <c r="R201" s="9" t="s">
        <v>31</v>
      </c>
      <c r="S201" s="9">
        <v>1.6</v>
      </c>
      <c r="T201" s="19">
        <f t="shared" ref="T201:T249" si="31">S201*0.00220462</f>
        <v>3.5273920000000003E-3</v>
      </c>
      <c r="AC201" s="32">
        <v>42641</v>
      </c>
      <c r="AD201" s="9" t="s">
        <v>30</v>
      </c>
      <c r="AE201" s="9">
        <v>29.4</v>
      </c>
      <c r="AF201" s="19">
        <f t="shared" si="30"/>
        <v>6.4815827999999992E-2</v>
      </c>
      <c r="AG201" s="32">
        <v>42652</v>
      </c>
      <c r="AH201" s="9" t="s">
        <v>30</v>
      </c>
      <c r="AI201" s="9">
        <v>95.6</v>
      </c>
      <c r="AJ201" s="19">
        <f t="shared" si="28"/>
        <v>0.21076167199999998</v>
      </c>
      <c r="AK201" s="32">
        <v>42311</v>
      </c>
      <c r="AL201" s="9" t="s">
        <v>30</v>
      </c>
      <c r="AM201" s="9">
        <v>13.6</v>
      </c>
      <c r="AN201" s="19">
        <f t="shared" si="29"/>
        <v>2.9982832000000001E-2</v>
      </c>
    </row>
    <row r="202" spans="17:40" x14ac:dyDescent="0.25">
      <c r="Q202" s="32">
        <v>42508</v>
      </c>
      <c r="R202" s="9" t="s">
        <v>30</v>
      </c>
      <c r="S202" s="9">
        <v>15.7</v>
      </c>
      <c r="T202" s="19">
        <f t="shared" si="31"/>
        <v>3.4612534E-2</v>
      </c>
      <c r="AC202" s="32">
        <v>42641</v>
      </c>
      <c r="AD202" s="9" t="s">
        <v>30</v>
      </c>
      <c r="AE202" s="9">
        <v>23.5</v>
      </c>
      <c r="AF202" s="19">
        <f t="shared" si="30"/>
        <v>5.1808569999999998E-2</v>
      </c>
      <c r="AG202" s="32">
        <v>42652</v>
      </c>
      <c r="AH202" s="9" t="s">
        <v>30</v>
      </c>
      <c r="AI202" s="9">
        <v>27.9</v>
      </c>
      <c r="AJ202" s="19">
        <f t="shared" si="28"/>
        <v>6.1508897999999999E-2</v>
      </c>
      <c r="AK202" s="32">
        <v>42311</v>
      </c>
      <c r="AL202" s="9" t="s">
        <v>30</v>
      </c>
      <c r="AM202" s="9">
        <v>27.2</v>
      </c>
      <c r="AN202" s="19">
        <f t="shared" si="29"/>
        <v>5.9965664000000002E-2</v>
      </c>
    </row>
    <row r="203" spans="17:40" x14ac:dyDescent="0.25">
      <c r="Q203" s="32">
        <v>42508</v>
      </c>
      <c r="R203" s="9" t="s">
        <v>30</v>
      </c>
      <c r="S203" s="9">
        <v>31</v>
      </c>
      <c r="T203" s="19">
        <f t="shared" si="31"/>
        <v>6.8343219999999996E-2</v>
      </c>
      <c r="AC203" s="32">
        <v>42642</v>
      </c>
      <c r="AD203" s="9" t="s">
        <v>30</v>
      </c>
      <c r="AE203" s="9">
        <v>98.3</v>
      </c>
      <c r="AF203" s="19">
        <f t="shared" si="30"/>
        <v>0.216714146</v>
      </c>
      <c r="AG203" s="32">
        <v>42652</v>
      </c>
      <c r="AH203" s="9" t="s">
        <v>30</v>
      </c>
      <c r="AI203" s="9">
        <v>27.8</v>
      </c>
      <c r="AJ203" s="19">
        <f t="shared" si="28"/>
        <v>6.1288436000000002E-2</v>
      </c>
      <c r="AK203" s="32">
        <v>42311</v>
      </c>
      <c r="AL203" s="9" t="s">
        <v>30</v>
      </c>
      <c r="AM203" s="9">
        <v>11.2</v>
      </c>
      <c r="AN203" s="19">
        <f t="shared" si="29"/>
        <v>2.4691743999999998E-2</v>
      </c>
    </row>
    <row r="204" spans="17:40" x14ac:dyDescent="0.25">
      <c r="Q204" s="32">
        <v>42509</v>
      </c>
      <c r="R204" s="9" t="s">
        <v>30</v>
      </c>
      <c r="S204" s="9">
        <v>42.6</v>
      </c>
      <c r="T204" s="19">
        <f t="shared" si="31"/>
        <v>9.3916812000000002E-2</v>
      </c>
      <c r="AC204" s="32">
        <v>42642</v>
      </c>
      <c r="AD204" s="9" t="s">
        <v>30</v>
      </c>
      <c r="AE204" s="9">
        <v>37.200000000000003</v>
      </c>
      <c r="AF204" s="19">
        <f t="shared" si="30"/>
        <v>8.2011864000000004E-2</v>
      </c>
      <c r="AG204" s="32">
        <v>42652</v>
      </c>
      <c r="AH204" s="9" t="s">
        <v>30</v>
      </c>
      <c r="AI204" s="9">
        <v>7.6</v>
      </c>
      <c r="AJ204" s="19">
        <f t="shared" si="28"/>
        <v>1.6755111999999999E-2</v>
      </c>
      <c r="AK204" s="32">
        <v>42311</v>
      </c>
      <c r="AL204" s="9" t="s">
        <v>30</v>
      </c>
      <c r="AM204" s="9">
        <v>19.600000000000001</v>
      </c>
      <c r="AN204" s="19">
        <f t="shared" si="29"/>
        <v>4.3210552000000006E-2</v>
      </c>
    </row>
    <row r="205" spans="17:40" x14ac:dyDescent="0.25">
      <c r="Q205" s="32">
        <v>42509</v>
      </c>
      <c r="R205" s="9" t="s">
        <v>31</v>
      </c>
      <c r="S205" s="9">
        <v>0.4</v>
      </c>
      <c r="T205" s="19">
        <f t="shared" si="31"/>
        <v>8.8184800000000007E-4</v>
      </c>
      <c r="AC205" s="32">
        <v>42642</v>
      </c>
      <c r="AD205" s="9" t="s">
        <v>30</v>
      </c>
      <c r="AE205" s="9">
        <v>32.6</v>
      </c>
      <c r="AF205" s="19">
        <f t="shared" si="30"/>
        <v>7.1870612E-2</v>
      </c>
      <c r="AG205" s="32">
        <v>42652</v>
      </c>
      <c r="AH205" s="9" t="s">
        <v>30</v>
      </c>
      <c r="AI205" s="9">
        <v>19.8</v>
      </c>
      <c r="AJ205" s="19">
        <f t="shared" si="28"/>
        <v>4.3651476000000002E-2</v>
      </c>
      <c r="AK205" s="32">
        <v>42311</v>
      </c>
      <c r="AL205" s="9" t="s">
        <v>30</v>
      </c>
      <c r="AM205" s="9">
        <v>29.4</v>
      </c>
      <c r="AN205" s="19">
        <f t="shared" si="29"/>
        <v>6.4815827999999992E-2</v>
      </c>
    </row>
    <row r="206" spans="17:40" x14ac:dyDescent="0.25">
      <c r="Q206" s="32">
        <v>42509</v>
      </c>
      <c r="R206" s="9" t="s">
        <v>31</v>
      </c>
      <c r="S206" s="9">
        <v>1.1000000000000001</v>
      </c>
      <c r="T206" s="19">
        <f t="shared" si="31"/>
        <v>2.4250820000000003E-3</v>
      </c>
      <c r="AC206" s="32">
        <v>42642</v>
      </c>
      <c r="AD206" s="9" t="s">
        <v>30</v>
      </c>
      <c r="AE206" s="9">
        <v>25.3</v>
      </c>
      <c r="AF206" s="19">
        <f t="shared" si="30"/>
        <v>5.5776886000000005E-2</v>
      </c>
      <c r="AG206" s="32">
        <v>42654</v>
      </c>
      <c r="AH206" s="9" t="s">
        <v>30</v>
      </c>
      <c r="AI206" s="9">
        <v>24.2</v>
      </c>
      <c r="AJ206" s="19">
        <f t="shared" si="28"/>
        <v>5.3351803999999996E-2</v>
      </c>
      <c r="AK206" s="32">
        <v>42311</v>
      </c>
      <c r="AL206" s="9" t="s">
        <v>30</v>
      </c>
      <c r="AM206" s="9">
        <v>30.1</v>
      </c>
      <c r="AN206" s="19">
        <f t="shared" si="29"/>
        <v>6.635906200000001E-2</v>
      </c>
    </row>
    <row r="207" spans="17:40" x14ac:dyDescent="0.25">
      <c r="Q207" s="32">
        <v>42509</v>
      </c>
      <c r="R207" s="9" t="s">
        <v>31</v>
      </c>
      <c r="S207" s="9">
        <v>0.5</v>
      </c>
      <c r="T207" s="19">
        <f t="shared" si="31"/>
        <v>1.10231E-3</v>
      </c>
      <c r="AC207" s="32">
        <v>42642</v>
      </c>
      <c r="AD207" s="9" t="s">
        <v>30</v>
      </c>
      <c r="AE207" s="9">
        <v>29.2</v>
      </c>
      <c r="AF207" s="19">
        <f t="shared" si="30"/>
        <v>6.4374903999999997E-2</v>
      </c>
      <c r="AG207" s="32">
        <v>42654</v>
      </c>
      <c r="AH207" s="9" t="s">
        <v>30</v>
      </c>
      <c r="AI207" s="9">
        <v>35.9</v>
      </c>
      <c r="AJ207" s="19">
        <f t="shared" si="28"/>
        <v>7.9145857999999999E-2</v>
      </c>
      <c r="AK207" s="32">
        <v>42311</v>
      </c>
      <c r="AL207" s="9" t="s">
        <v>30</v>
      </c>
      <c r="AM207" s="9">
        <v>11.7</v>
      </c>
      <c r="AN207" s="19">
        <f t="shared" si="29"/>
        <v>2.5794054E-2</v>
      </c>
    </row>
    <row r="208" spans="17:40" x14ac:dyDescent="0.25">
      <c r="Q208" s="32">
        <v>42511</v>
      </c>
      <c r="R208" s="9" t="s">
        <v>31</v>
      </c>
      <c r="S208" s="9">
        <v>1.1000000000000001</v>
      </c>
      <c r="T208" s="19">
        <f t="shared" si="31"/>
        <v>2.4250820000000003E-3</v>
      </c>
      <c r="AC208" s="32">
        <v>42642</v>
      </c>
      <c r="AD208" s="9" t="s">
        <v>30</v>
      </c>
      <c r="AE208" s="9">
        <v>27.8</v>
      </c>
      <c r="AF208" s="19">
        <f t="shared" si="30"/>
        <v>6.1288436000000002E-2</v>
      </c>
      <c r="AG208" s="32">
        <v>42654</v>
      </c>
      <c r="AH208" s="9" t="s">
        <v>30</v>
      </c>
      <c r="AI208" s="9">
        <v>30.8</v>
      </c>
      <c r="AJ208" s="19">
        <f t="shared" si="28"/>
        <v>6.7902296000000001E-2</v>
      </c>
      <c r="AK208" s="32">
        <v>42311</v>
      </c>
      <c r="AL208" s="9" t="s">
        <v>30</v>
      </c>
      <c r="AM208" s="9">
        <v>41.8</v>
      </c>
      <c r="AN208" s="19">
        <f t="shared" si="29"/>
        <v>9.2153115999999993E-2</v>
      </c>
    </row>
    <row r="209" spans="17:40" x14ac:dyDescent="0.25">
      <c r="Q209" s="32">
        <v>42511</v>
      </c>
      <c r="R209" s="9" t="s">
        <v>31</v>
      </c>
      <c r="S209" s="9">
        <v>0.7</v>
      </c>
      <c r="T209" s="19">
        <f t="shared" si="31"/>
        <v>1.5432339999999999E-3</v>
      </c>
      <c r="AC209" s="32">
        <v>42642</v>
      </c>
      <c r="AD209" s="9" t="s">
        <v>30</v>
      </c>
      <c r="AE209" s="9">
        <v>7</v>
      </c>
      <c r="AF209" s="19">
        <f t="shared" si="30"/>
        <v>1.5432339999999999E-2</v>
      </c>
      <c r="AG209" s="32">
        <v>42654</v>
      </c>
      <c r="AH209" s="9" t="s">
        <v>30</v>
      </c>
      <c r="AI209" s="9">
        <v>12.6</v>
      </c>
      <c r="AJ209" s="19">
        <f t="shared" si="28"/>
        <v>2.7778212E-2</v>
      </c>
      <c r="AK209" s="32">
        <v>42311</v>
      </c>
      <c r="AL209" s="9" t="s">
        <v>30</v>
      </c>
      <c r="AM209" s="9">
        <v>13.2</v>
      </c>
      <c r="AN209" s="19">
        <f t="shared" si="29"/>
        <v>2.9100984E-2</v>
      </c>
    </row>
    <row r="210" spans="17:40" x14ac:dyDescent="0.25">
      <c r="Q210" s="32">
        <v>42511</v>
      </c>
      <c r="R210" s="9" t="s">
        <v>31</v>
      </c>
      <c r="S210" s="9">
        <v>0.8</v>
      </c>
      <c r="T210" s="19">
        <f t="shared" si="31"/>
        <v>1.7636960000000001E-3</v>
      </c>
      <c r="AC210" s="32">
        <v>42642</v>
      </c>
      <c r="AD210" s="9" t="s">
        <v>30</v>
      </c>
      <c r="AE210" s="9">
        <v>9.5</v>
      </c>
      <c r="AF210" s="19">
        <f t="shared" si="30"/>
        <v>2.094389E-2</v>
      </c>
      <c r="AG210" s="32">
        <v>42654</v>
      </c>
      <c r="AH210" s="9" t="s">
        <v>30</v>
      </c>
      <c r="AI210" s="9">
        <v>8.1999999999999993</v>
      </c>
      <c r="AJ210" s="19">
        <f t="shared" si="28"/>
        <v>1.8077883999999999E-2</v>
      </c>
      <c r="AK210" s="32">
        <v>42312</v>
      </c>
      <c r="AL210" s="9" t="s">
        <v>30</v>
      </c>
      <c r="AM210" s="9">
        <v>13.7</v>
      </c>
      <c r="AN210" s="19">
        <f t="shared" si="29"/>
        <v>3.0203293999999999E-2</v>
      </c>
    </row>
    <row r="211" spans="17:40" x14ac:dyDescent="0.25">
      <c r="Q211" s="32">
        <v>42511</v>
      </c>
      <c r="R211" s="9" t="s">
        <v>31</v>
      </c>
      <c r="S211" s="9">
        <v>0.8</v>
      </c>
      <c r="T211" s="19">
        <f t="shared" si="31"/>
        <v>1.7636960000000001E-3</v>
      </c>
      <c r="AC211" s="32">
        <v>42642</v>
      </c>
      <c r="AD211" s="9" t="s">
        <v>30</v>
      </c>
      <c r="AE211" s="9">
        <v>85.3</v>
      </c>
      <c r="AF211" s="19">
        <f t="shared" si="30"/>
        <v>0.18805408599999998</v>
      </c>
      <c r="AG211" s="32">
        <v>42654</v>
      </c>
      <c r="AH211" s="9" t="s">
        <v>30</v>
      </c>
      <c r="AI211" s="9">
        <v>8.9</v>
      </c>
      <c r="AJ211" s="19">
        <f t="shared" si="28"/>
        <v>1.9621118E-2</v>
      </c>
      <c r="AK211" s="32">
        <v>42312</v>
      </c>
      <c r="AL211" s="9" t="s">
        <v>30</v>
      </c>
      <c r="AM211" s="9">
        <v>21.8</v>
      </c>
      <c r="AN211" s="19">
        <f t="shared" si="29"/>
        <v>4.8060716000000003E-2</v>
      </c>
    </row>
    <row r="212" spans="17:40" x14ac:dyDescent="0.25">
      <c r="Q212" s="32">
        <v>42511</v>
      </c>
      <c r="R212" s="9" t="s">
        <v>31</v>
      </c>
      <c r="S212" s="9">
        <v>0.5</v>
      </c>
      <c r="T212" s="19">
        <f t="shared" si="31"/>
        <v>1.10231E-3</v>
      </c>
      <c r="AC212" s="32">
        <v>42642</v>
      </c>
      <c r="AD212" s="9" t="s">
        <v>30</v>
      </c>
      <c r="AE212" s="9">
        <v>31.9</v>
      </c>
      <c r="AF212" s="19">
        <f t="shared" si="30"/>
        <v>7.0327377999999996E-2</v>
      </c>
      <c r="AG212" s="32">
        <v>42654</v>
      </c>
      <c r="AH212" s="9" t="s">
        <v>30</v>
      </c>
      <c r="AI212" s="9">
        <v>12.2</v>
      </c>
      <c r="AJ212" s="19">
        <f t="shared" si="28"/>
        <v>2.6896363999999999E-2</v>
      </c>
      <c r="AK212" s="32">
        <v>42312</v>
      </c>
      <c r="AL212" s="9" t="s">
        <v>30</v>
      </c>
      <c r="AM212" s="9">
        <v>27.4</v>
      </c>
      <c r="AN212" s="19">
        <f t="shared" si="29"/>
        <v>6.0406587999999997E-2</v>
      </c>
    </row>
    <row r="213" spans="17:40" x14ac:dyDescent="0.25">
      <c r="Q213" s="32">
        <v>42511</v>
      </c>
      <c r="R213" s="9" t="s">
        <v>31</v>
      </c>
      <c r="S213" s="9">
        <v>1.8</v>
      </c>
      <c r="T213" s="19">
        <f t="shared" si="31"/>
        <v>3.9683160000000004E-3</v>
      </c>
      <c r="AC213" s="32">
        <v>42642</v>
      </c>
      <c r="AD213" s="9" t="s">
        <v>30</v>
      </c>
      <c r="AE213" s="9">
        <v>38.5</v>
      </c>
      <c r="AF213" s="19">
        <f t="shared" si="30"/>
        <v>8.4877869999999994E-2</v>
      </c>
      <c r="AG213" s="32">
        <v>42654</v>
      </c>
      <c r="AH213" s="9" t="s">
        <v>30</v>
      </c>
      <c r="AI213" s="9">
        <v>16.3</v>
      </c>
      <c r="AJ213" s="19">
        <f t="shared" si="28"/>
        <v>3.5935306E-2</v>
      </c>
      <c r="AK213" s="32">
        <v>42312</v>
      </c>
      <c r="AL213" s="9" t="s">
        <v>30</v>
      </c>
      <c r="AM213" s="9">
        <v>32.6</v>
      </c>
      <c r="AN213" s="19">
        <f t="shared" si="29"/>
        <v>7.1870612E-2</v>
      </c>
    </row>
    <row r="214" spans="17:40" x14ac:dyDescent="0.25">
      <c r="Q214" s="32">
        <v>42511</v>
      </c>
      <c r="R214" s="9" t="s">
        <v>30</v>
      </c>
      <c r="S214" s="9">
        <v>16.5</v>
      </c>
      <c r="T214" s="19">
        <f t="shared" si="31"/>
        <v>3.6376230000000002E-2</v>
      </c>
      <c r="AC214" s="32">
        <v>42642</v>
      </c>
      <c r="AD214" s="9" t="s">
        <v>30</v>
      </c>
      <c r="AE214" s="9">
        <v>29.3</v>
      </c>
      <c r="AF214" s="19">
        <f t="shared" si="30"/>
        <v>6.4595366000000001E-2</v>
      </c>
      <c r="AG214" s="32">
        <v>42654</v>
      </c>
      <c r="AH214" s="9" t="s">
        <v>30</v>
      </c>
      <c r="AI214" s="9">
        <v>26.2</v>
      </c>
      <c r="AJ214" s="19">
        <f t="shared" si="28"/>
        <v>5.7761043999999998E-2</v>
      </c>
      <c r="AK214" s="32">
        <v>42312</v>
      </c>
      <c r="AL214" s="9" t="s">
        <v>30</v>
      </c>
      <c r="AM214" s="9">
        <v>13.7</v>
      </c>
      <c r="AN214" s="19">
        <f t="shared" si="29"/>
        <v>3.0203293999999999E-2</v>
      </c>
    </row>
    <row r="215" spans="17:40" x14ac:dyDescent="0.25">
      <c r="Q215" s="32">
        <v>42511</v>
      </c>
      <c r="R215" s="9" t="s">
        <v>30</v>
      </c>
      <c r="S215" s="9">
        <v>31.3</v>
      </c>
      <c r="T215" s="19">
        <f t="shared" si="31"/>
        <v>6.9004605999999996E-2</v>
      </c>
      <c r="AC215" s="32">
        <v>42642</v>
      </c>
      <c r="AD215" s="9" t="s">
        <v>30</v>
      </c>
      <c r="AE215" s="9">
        <v>24.8</v>
      </c>
      <c r="AF215" s="19">
        <f t="shared" si="30"/>
        <v>5.4674576000000003E-2</v>
      </c>
      <c r="AG215" s="32">
        <v>42654</v>
      </c>
      <c r="AH215" s="9" t="s">
        <v>30</v>
      </c>
      <c r="AI215" s="9">
        <v>9.4</v>
      </c>
      <c r="AJ215" s="19">
        <f t="shared" si="28"/>
        <v>2.0723428000000002E-2</v>
      </c>
      <c r="AK215" s="32">
        <v>42312</v>
      </c>
      <c r="AL215" s="9" t="s">
        <v>30</v>
      </c>
      <c r="AM215" s="9">
        <v>30.7</v>
      </c>
      <c r="AN215" s="19">
        <f t="shared" si="29"/>
        <v>6.7681833999999996E-2</v>
      </c>
    </row>
    <row r="216" spans="17:40" x14ac:dyDescent="0.25">
      <c r="Q216" s="32">
        <v>42511</v>
      </c>
      <c r="R216" s="9" t="s">
        <v>30</v>
      </c>
      <c r="S216" s="9">
        <v>54.7</v>
      </c>
      <c r="T216" s="19">
        <f t="shared" si="31"/>
        <v>0.120592714</v>
      </c>
      <c r="AC216" s="32">
        <v>42642</v>
      </c>
      <c r="AD216" s="9" t="s">
        <v>30</v>
      </c>
      <c r="AE216" s="9">
        <v>28.9</v>
      </c>
      <c r="AF216" s="19">
        <f t="shared" si="30"/>
        <v>6.3713517999999997E-2</v>
      </c>
      <c r="AG216" s="32">
        <v>42654</v>
      </c>
      <c r="AH216" s="9" t="s">
        <v>30</v>
      </c>
      <c r="AI216" s="9">
        <v>31.4</v>
      </c>
      <c r="AJ216" s="19">
        <f t="shared" si="28"/>
        <v>6.9225068000000001E-2</v>
      </c>
      <c r="AK216" s="32">
        <v>42312</v>
      </c>
      <c r="AL216" s="9" t="s">
        <v>30</v>
      </c>
      <c r="AM216" s="9">
        <v>44.7</v>
      </c>
      <c r="AN216" s="19">
        <f t="shared" si="29"/>
        <v>9.8546514000000002E-2</v>
      </c>
    </row>
    <row r="217" spans="17:40" x14ac:dyDescent="0.25">
      <c r="Q217" s="32">
        <v>42511</v>
      </c>
      <c r="R217" s="9" t="s">
        <v>30</v>
      </c>
      <c r="S217" s="9">
        <v>62.5</v>
      </c>
      <c r="T217" s="19">
        <f t="shared" si="31"/>
        <v>0.13778874999999999</v>
      </c>
      <c r="AC217" s="32">
        <v>42642</v>
      </c>
      <c r="AD217" s="9" t="s">
        <v>30</v>
      </c>
      <c r="AE217" s="9">
        <v>35.5</v>
      </c>
      <c r="AF217" s="19">
        <f t="shared" si="30"/>
        <v>7.8264009999999995E-2</v>
      </c>
      <c r="AG217" s="32">
        <v>42654</v>
      </c>
      <c r="AH217" s="9" t="s">
        <v>30</v>
      </c>
      <c r="AI217" s="9">
        <v>24.1</v>
      </c>
      <c r="AJ217" s="19">
        <f t="shared" si="28"/>
        <v>5.3131342000000005E-2</v>
      </c>
      <c r="AK217" s="32">
        <v>42313</v>
      </c>
      <c r="AL217" s="9" t="s">
        <v>30</v>
      </c>
      <c r="AM217" s="9">
        <v>68.900000000000006</v>
      </c>
      <c r="AN217" s="19">
        <f t="shared" si="29"/>
        <v>0.151898318</v>
      </c>
    </row>
    <row r="218" spans="17:40" x14ac:dyDescent="0.25">
      <c r="Q218" s="32">
        <v>42511</v>
      </c>
      <c r="R218" s="9" t="s">
        <v>30</v>
      </c>
      <c r="S218" s="9">
        <v>39.700000000000003</v>
      </c>
      <c r="T218" s="19">
        <f t="shared" si="31"/>
        <v>8.7523414000000008E-2</v>
      </c>
      <c r="AC218" s="32">
        <v>42642</v>
      </c>
      <c r="AD218" s="9" t="s">
        <v>30</v>
      </c>
      <c r="AE218" s="9">
        <v>9.5</v>
      </c>
      <c r="AF218" s="19">
        <f t="shared" si="30"/>
        <v>2.094389E-2</v>
      </c>
      <c r="AG218" s="32">
        <v>42654</v>
      </c>
      <c r="AH218" s="9" t="s">
        <v>30</v>
      </c>
      <c r="AI218" s="9">
        <v>30.1</v>
      </c>
      <c r="AJ218" s="19">
        <f t="shared" si="28"/>
        <v>6.635906200000001E-2</v>
      </c>
      <c r="AK218" s="32">
        <v>42313</v>
      </c>
      <c r="AL218" s="9" t="s">
        <v>30</v>
      </c>
      <c r="AM218" s="9">
        <v>42.8</v>
      </c>
      <c r="AN218" s="19">
        <f t="shared" si="29"/>
        <v>9.4357735999999998E-2</v>
      </c>
    </row>
    <row r="219" spans="17:40" x14ac:dyDescent="0.25">
      <c r="Q219" s="32">
        <v>42513</v>
      </c>
      <c r="R219" s="9" t="s">
        <v>31</v>
      </c>
      <c r="S219" s="9">
        <v>3.4</v>
      </c>
      <c r="T219" s="19">
        <f t="shared" si="31"/>
        <v>7.4957080000000002E-3</v>
      </c>
      <c r="AC219" s="32">
        <v>42642</v>
      </c>
      <c r="AD219" s="9" t="s">
        <v>30</v>
      </c>
      <c r="AE219" s="9">
        <v>29.9</v>
      </c>
      <c r="AF219" s="19">
        <f t="shared" si="30"/>
        <v>6.5918138000000001E-2</v>
      </c>
      <c r="AG219" s="32">
        <v>42654</v>
      </c>
      <c r="AH219" s="9" t="s">
        <v>30</v>
      </c>
      <c r="AI219" s="9">
        <v>25.8</v>
      </c>
      <c r="AJ219" s="19">
        <f t="shared" si="28"/>
        <v>5.6879196E-2</v>
      </c>
      <c r="AK219" s="32">
        <v>42313</v>
      </c>
      <c r="AL219" s="9" t="s">
        <v>30</v>
      </c>
      <c r="AM219" s="9">
        <v>83.6</v>
      </c>
      <c r="AN219" s="19">
        <f t="shared" si="29"/>
        <v>0.18430623199999999</v>
      </c>
    </row>
    <row r="220" spans="17:40" x14ac:dyDescent="0.25">
      <c r="Q220" s="32">
        <v>42514</v>
      </c>
      <c r="R220" s="9" t="s">
        <v>31</v>
      </c>
      <c r="S220" s="9">
        <v>0.5</v>
      </c>
      <c r="T220" s="19">
        <f t="shared" si="31"/>
        <v>1.10231E-3</v>
      </c>
      <c r="AC220" s="32">
        <v>42642</v>
      </c>
      <c r="AD220" s="9" t="s">
        <v>30</v>
      </c>
      <c r="AE220" s="9">
        <v>29.5</v>
      </c>
      <c r="AF220" s="19">
        <f t="shared" si="30"/>
        <v>6.5036289999999997E-2</v>
      </c>
      <c r="AG220" s="32">
        <v>42654</v>
      </c>
      <c r="AH220" s="9" t="s">
        <v>30</v>
      </c>
      <c r="AI220" s="9">
        <v>30.1</v>
      </c>
      <c r="AJ220" s="19">
        <f t="shared" si="28"/>
        <v>6.635906200000001E-2</v>
      </c>
      <c r="AK220" s="32">
        <v>42313</v>
      </c>
      <c r="AL220" s="9" t="s">
        <v>30</v>
      </c>
      <c r="AM220" s="9">
        <v>20.100000000000001</v>
      </c>
      <c r="AN220" s="19">
        <f t="shared" si="29"/>
        <v>4.4312862000000001E-2</v>
      </c>
    </row>
    <row r="221" spans="17:40" x14ac:dyDescent="0.25">
      <c r="Q221" s="32">
        <v>42514</v>
      </c>
      <c r="R221" s="9" t="s">
        <v>31</v>
      </c>
      <c r="S221" s="9">
        <v>1.4</v>
      </c>
      <c r="T221" s="19">
        <f t="shared" si="31"/>
        <v>3.0864679999999998E-3</v>
      </c>
      <c r="AC221" s="32">
        <v>42642</v>
      </c>
      <c r="AD221" s="9" t="s">
        <v>30</v>
      </c>
      <c r="AE221" s="9">
        <v>74.900000000000006</v>
      </c>
      <c r="AF221" s="19">
        <f t="shared" si="30"/>
        <v>0.165126038</v>
      </c>
      <c r="AG221" s="32">
        <v>42654</v>
      </c>
      <c r="AH221" s="9" t="s">
        <v>30</v>
      </c>
      <c r="AI221" s="9">
        <v>25.8</v>
      </c>
      <c r="AJ221" s="19">
        <f t="shared" si="28"/>
        <v>5.6879196E-2</v>
      </c>
      <c r="AK221" s="32">
        <v>42313</v>
      </c>
      <c r="AL221" s="9" t="s">
        <v>30</v>
      </c>
      <c r="AM221" s="9">
        <v>12.4</v>
      </c>
      <c r="AN221" s="19">
        <f t="shared" si="29"/>
        <v>2.7337288000000001E-2</v>
      </c>
    </row>
    <row r="222" spans="17:40" x14ac:dyDescent="0.25">
      <c r="Q222" s="32">
        <v>42514</v>
      </c>
      <c r="R222" s="9" t="s">
        <v>31</v>
      </c>
      <c r="S222" s="9">
        <v>0.7</v>
      </c>
      <c r="T222" s="19">
        <f t="shared" si="31"/>
        <v>1.5432339999999999E-3</v>
      </c>
      <c r="AC222" s="32">
        <v>42642</v>
      </c>
      <c r="AD222" s="9" t="s">
        <v>30</v>
      </c>
      <c r="AE222" s="9">
        <v>27.6</v>
      </c>
      <c r="AF222" s="19">
        <f t="shared" si="30"/>
        <v>6.0847512000000006E-2</v>
      </c>
      <c r="AG222" s="32">
        <v>42654</v>
      </c>
      <c r="AH222" s="9" t="s">
        <v>30</v>
      </c>
      <c r="AI222" s="9">
        <v>13.9</v>
      </c>
      <c r="AJ222" s="19">
        <f t="shared" si="28"/>
        <v>3.0644218000000001E-2</v>
      </c>
      <c r="AK222" s="32">
        <v>42313</v>
      </c>
      <c r="AL222" s="9" t="s">
        <v>30</v>
      </c>
      <c r="AM222" s="9">
        <v>43.1</v>
      </c>
      <c r="AN222" s="19">
        <f t="shared" si="29"/>
        <v>9.5019121999999998E-2</v>
      </c>
    </row>
    <row r="223" spans="17:40" x14ac:dyDescent="0.25">
      <c r="Q223" s="32">
        <v>42514</v>
      </c>
      <c r="R223" s="9" t="s">
        <v>31</v>
      </c>
      <c r="S223" s="9">
        <v>0.8</v>
      </c>
      <c r="T223" s="19">
        <f t="shared" si="31"/>
        <v>1.7636960000000001E-3</v>
      </c>
      <c r="AC223" s="32">
        <v>42642</v>
      </c>
      <c r="AD223" s="9" t="s">
        <v>30</v>
      </c>
      <c r="AE223" s="9">
        <v>84.8</v>
      </c>
      <c r="AF223" s="19">
        <f t="shared" si="30"/>
        <v>0.18695177599999999</v>
      </c>
      <c r="AG223" s="32">
        <v>42654</v>
      </c>
      <c r="AH223" s="9" t="s">
        <v>30</v>
      </c>
      <c r="AI223" s="9">
        <v>37.4</v>
      </c>
      <c r="AJ223" s="19">
        <f t="shared" si="28"/>
        <v>8.2452787999999999E-2</v>
      </c>
      <c r="AK223" s="32">
        <v>42313</v>
      </c>
      <c r="AL223" s="9" t="s">
        <v>30</v>
      </c>
      <c r="AM223" s="9">
        <v>42.2</v>
      </c>
      <c r="AN223" s="19">
        <f t="shared" si="29"/>
        <v>9.3034964000000012E-2</v>
      </c>
    </row>
    <row r="224" spans="17:40" x14ac:dyDescent="0.25">
      <c r="Q224" s="32">
        <v>42514</v>
      </c>
      <c r="R224" s="9" t="s">
        <v>31</v>
      </c>
      <c r="S224" s="9">
        <v>0.8</v>
      </c>
      <c r="T224" s="19">
        <f t="shared" si="31"/>
        <v>1.7636960000000001E-3</v>
      </c>
      <c r="AC224" s="32">
        <v>42642</v>
      </c>
      <c r="AD224" s="9" t="s">
        <v>30</v>
      </c>
      <c r="AE224" s="9">
        <v>21.8</v>
      </c>
      <c r="AF224" s="19">
        <f t="shared" si="30"/>
        <v>4.8060716000000003E-2</v>
      </c>
      <c r="AG224" s="32">
        <v>42654</v>
      </c>
      <c r="AH224" s="9" t="s">
        <v>30</v>
      </c>
      <c r="AI224" s="9">
        <v>11.8</v>
      </c>
      <c r="AJ224" s="19">
        <f t="shared" ref="AJ224:AJ287" si="32">AI224*0.00220462</f>
        <v>2.6014516000000001E-2</v>
      </c>
      <c r="AK224" s="32">
        <v>42313</v>
      </c>
      <c r="AL224" s="9" t="s">
        <v>30</v>
      </c>
      <c r="AM224" s="9">
        <v>21.9</v>
      </c>
      <c r="AN224" s="19">
        <f t="shared" si="29"/>
        <v>4.8281177999999994E-2</v>
      </c>
    </row>
    <row r="225" spans="17:40" x14ac:dyDescent="0.25">
      <c r="Q225" s="32">
        <v>42515</v>
      </c>
      <c r="R225" s="9" t="s">
        <v>30</v>
      </c>
      <c r="S225" s="9">
        <v>6.2</v>
      </c>
      <c r="T225" s="19">
        <f t="shared" si="31"/>
        <v>1.3668644000000001E-2</v>
      </c>
      <c r="AC225" s="32">
        <v>42642</v>
      </c>
      <c r="AD225" s="9" t="s">
        <v>30</v>
      </c>
      <c r="AE225" s="9">
        <v>21.9</v>
      </c>
      <c r="AF225" s="19">
        <f t="shared" si="30"/>
        <v>4.8281177999999994E-2</v>
      </c>
      <c r="AG225" s="32">
        <v>42654</v>
      </c>
      <c r="AH225" s="9" t="s">
        <v>30</v>
      </c>
      <c r="AI225" s="9">
        <v>23</v>
      </c>
      <c r="AJ225" s="19">
        <f t="shared" si="32"/>
        <v>5.0706260000000003E-2</v>
      </c>
      <c r="AK225" s="32">
        <v>42313</v>
      </c>
      <c r="AL225" s="9" t="s">
        <v>30</v>
      </c>
      <c r="AM225" s="9">
        <v>29.1</v>
      </c>
      <c r="AN225" s="19">
        <f t="shared" si="29"/>
        <v>6.4154442000000006E-2</v>
      </c>
    </row>
    <row r="226" spans="17:40" x14ac:dyDescent="0.25">
      <c r="Q226" s="32">
        <v>42515</v>
      </c>
      <c r="R226" s="9" t="s">
        <v>31</v>
      </c>
      <c r="S226" s="9">
        <v>0.8</v>
      </c>
      <c r="T226" s="19">
        <f t="shared" si="31"/>
        <v>1.7636960000000001E-3</v>
      </c>
      <c r="AG226" s="32">
        <v>42654</v>
      </c>
      <c r="AH226" s="9" t="s">
        <v>30</v>
      </c>
      <c r="AI226" s="9">
        <v>23.8</v>
      </c>
      <c r="AJ226" s="19">
        <f t="shared" si="32"/>
        <v>5.2469956000000005E-2</v>
      </c>
      <c r="AK226" s="32">
        <v>42313</v>
      </c>
      <c r="AL226" s="9" t="s">
        <v>30</v>
      </c>
      <c r="AM226" s="9">
        <v>34.700000000000003</v>
      </c>
      <c r="AN226" s="19">
        <f t="shared" si="29"/>
        <v>7.6500314000000014E-2</v>
      </c>
    </row>
    <row r="227" spans="17:40" x14ac:dyDescent="0.25">
      <c r="Q227" s="32">
        <v>42515</v>
      </c>
      <c r="R227" s="9" t="s">
        <v>31</v>
      </c>
      <c r="S227" s="9">
        <v>1</v>
      </c>
      <c r="T227" s="19">
        <f t="shared" si="31"/>
        <v>2.20462E-3</v>
      </c>
      <c r="AG227" s="32">
        <v>42654</v>
      </c>
      <c r="AH227" s="9" t="s">
        <v>30</v>
      </c>
      <c r="AI227" s="9">
        <v>20.5</v>
      </c>
      <c r="AJ227" s="19">
        <f t="shared" si="32"/>
        <v>4.5194709999999999E-2</v>
      </c>
      <c r="AK227" s="32">
        <v>42313</v>
      </c>
      <c r="AL227" s="9" t="s">
        <v>30</v>
      </c>
      <c r="AM227" s="9">
        <v>40.299999999999997</v>
      </c>
      <c r="AN227" s="19">
        <f t="shared" si="29"/>
        <v>8.8846185999999994E-2</v>
      </c>
    </row>
    <row r="228" spans="17:40" x14ac:dyDescent="0.25">
      <c r="Q228" s="32">
        <v>42515</v>
      </c>
      <c r="R228" s="9" t="s">
        <v>31</v>
      </c>
      <c r="S228" s="9">
        <v>1.6</v>
      </c>
      <c r="T228" s="19">
        <f t="shared" si="31"/>
        <v>3.5273920000000003E-3</v>
      </c>
      <c r="AG228" s="32">
        <v>42654</v>
      </c>
      <c r="AH228" s="9" t="s">
        <v>30</v>
      </c>
      <c r="AI228" s="9">
        <v>25.8</v>
      </c>
      <c r="AJ228" s="19">
        <f t="shared" si="32"/>
        <v>5.6879196E-2</v>
      </c>
      <c r="AK228" s="32">
        <v>42313</v>
      </c>
      <c r="AL228" s="9" t="s">
        <v>30</v>
      </c>
      <c r="AM228" s="9">
        <v>15.9</v>
      </c>
      <c r="AN228" s="19">
        <f t="shared" si="29"/>
        <v>3.5053458000000003E-2</v>
      </c>
    </row>
    <row r="229" spans="17:40" x14ac:dyDescent="0.25">
      <c r="Q229" s="32">
        <v>42515</v>
      </c>
      <c r="R229" s="9" t="s">
        <v>31</v>
      </c>
      <c r="S229" s="9">
        <v>1</v>
      </c>
      <c r="T229" s="19">
        <f t="shared" si="31"/>
        <v>2.20462E-3</v>
      </c>
      <c r="AG229" s="32">
        <v>42654</v>
      </c>
      <c r="AH229" s="9" t="s">
        <v>30</v>
      </c>
      <c r="AI229" s="9">
        <v>6.3</v>
      </c>
      <c r="AJ229" s="19">
        <f t="shared" si="32"/>
        <v>1.3889106E-2</v>
      </c>
      <c r="AK229" s="32">
        <v>42313</v>
      </c>
      <c r="AL229" s="9" t="s">
        <v>30</v>
      </c>
      <c r="AM229" s="9">
        <v>12</v>
      </c>
      <c r="AN229" s="19">
        <f t="shared" si="29"/>
        <v>2.645544E-2</v>
      </c>
    </row>
    <row r="230" spans="17:40" x14ac:dyDescent="0.25">
      <c r="Q230" s="32">
        <v>42515</v>
      </c>
      <c r="R230" s="9" t="s">
        <v>31</v>
      </c>
      <c r="S230" s="9">
        <v>0.7</v>
      </c>
      <c r="T230" s="19">
        <f t="shared" si="31"/>
        <v>1.5432339999999999E-3</v>
      </c>
      <c r="AG230" s="32">
        <v>42654</v>
      </c>
      <c r="AH230" s="9" t="s">
        <v>30</v>
      </c>
      <c r="AI230" s="9">
        <v>78.400000000000006</v>
      </c>
      <c r="AJ230" s="19">
        <f t="shared" si="32"/>
        <v>0.17284220800000002</v>
      </c>
      <c r="AK230" s="32">
        <v>42313</v>
      </c>
      <c r="AL230" s="9" t="s">
        <v>30</v>
      </c>
      <c r="AM230" s="9">
        <v>78.400000000000006</v>
      </c>
      <c r="AN230" s="19">
        <f t="shared" si="29"/>
        <v>0.17284220800000002</v>
      </c>
    </row>
    <row r="231" spans="17:40" x14ac:dyDescent="0.25">
      <c r="Q231" s="32">
        <v>42515</v>
      </c>
      <c r="R231" s="9" t="s">
        <v>31</v>
      </c>
      <c r="S231" s="9">
        <v>0.8</v>
      </c>
      <c r="T231" s="19">
        <f t="shared" si="31"/>
        <v>1.7636960000000001E-3</v>
      </c>
      <c r="AG231" s="32">
        <v>42654</v>
      </c>
      <c r="AH231" s="9" t="s">
        <v>30</v>
      </c>
      <c r="AI231" s="9">
        <v>24.6</v>
      </c>
      <c r="AJ231" s="19">
        <f t="shared" si="32"/>
        <v>5.4233652E-2</v>
      </c>
      <c r="AK231" s="32">
        <v>42313</v>
      </c>
      <c r="AL231" s="9" t="s">
        <v>30</v>
      </c>
      <c r="AM231" s="9">
        <v>98.3</v>
      </c>
      <c r="AN231" s="19">
        <f t="shared" si="29"/>
        <v>0.216714146</v>
      </c>
    </row>
    <row r="232" spans="17:40" x14ac:dyDescent="0.25">
      <c r="Q232" s="32">
        <v>42516</v>
      </c>
      <c r="R232" s="9" t="s">
        <v>31</v>
      </c>
      <c r="S232" s="9">
        <v>0.8</v>
      </c>
      <c r="T232" s="19">
        <f t="shared" si="31"/>
        <v>1.7636960000000001E-3</v>
      </c>
      <c r="AG232" s="32">
        <v>42654</v>
      </c>
      <c r="AH232" s="9" t="s">
        <v>30</v>
      </c>
      <c r="AI232" s="9">
        <v>17.8</v>
      </c>
      <c r="AJ232" s="19">
        <f t="shared" si="32"/>
        <v>3.9242236E-2</v>
      </c>
      <c r="AK232" s="32">
        <v>42314</v>
      </c>
      <c r="AL232" s="9" t="s">
        <v>30</v>
      </c>
      <c r="AM232" s="9">
        <v>10.4</v>
      </c>
      <c r="AN232" s="19">
        <f t="shared" si="29"/>
        <v>2.2928047999999999E-2</v>
      </c>
    </row>
    <row r="233" spans="17:40" x14ac:dyDescent="0.25">
      <c r="Q233" s="32">
        <v>42516</v>
      </c>
      <c r="R233" s="9" t="s">
        <v>31</v>
      </c>
      <c r="S233" s="9">
        <v>0.7</v>
      </c>
      <c r="T233" s="19">
        <f t="shared" si="31"/>
        <v>1.5432339999999999E-3</v>
      </c>
      <c r="AG233" s="32">
        <v>42654</v>
      </c>
      <c r="AH233" s="9" t="s">
        <v>30</v>
      </c>
      <c r="AI233" s="9">
        <v>26.9</v>
      </c>
      <c r="AJ233" s="19">
        <f t="shared" si="32"/>
        <v>5.9304277999999995E-2</v>
      </c>
      <c r="AK233" s="32">
        <v>42314</v>
      </c>
      <c r="AL233" s="9" t="s">
        <v>30</v>
      </c>
      <c r="AM233" s="9">
        <v>32.700000000000003</v>
      </c>
      <c r="AN233" s="19">
        <f t="shared" si="29"/>
        <v>7.2091074000000005E-2</v>
      </c>
    </row>
    <row r="234" spans="17:40" x14ac:dyDescent="0.25">
      <c r="Q234" s="32">
        <v>42516</v>
      </c>
      <c r="R234" s="9" t="s">
        <v>31</v>
      </c>
      <c r="S234" s="9">
        <v>1</v>
      </c>
      <c r="T234" s="19">
        <f t="shared" si="31"/>
        <v>2.20462E-3</v>
      </c>
      <c r="AG234" s="32">
        <v>42654</v>
      </c>
      <c r="AH234" s="9" t="s">
        <v>30</v>
      </c>
      <c r="AI234" s="9">
        <v>33.6</v>
      </c>
      <c r="AJ234" s="19">
        <f t="shared" si="32"/>
        <v>7.4075232000000005E-2</v>
      </c>
      <c r="AK234" s="32">
        <v>42314</v>
      </c>
      <c r="AL234" s="9" t="s">
        <v>30</v>
      </c>
      <c r="AM234" s="9">
        <v>26</v>
      </c>
      <c r="AN234" s="19">
        <f t="shared" si="29"/>
        <v>5.7320120000000002E-2</v>
      </c>
    </row>
    <row r="235" spans="17:40" x14ac:dyDescent="0.25">
      <c r="Q235" s="32">
        <v>42517</v>
      </c>
      <c r="R235" s="9" t="s">
        <v>30</v>
      </c>
      <c r="S235" s="9">
        <v>2.8</v>
      </c>
      <c r="T235" s="19">
        <f t="shared" si="31"/>
        <v>6.1729359999999995E-3</v>
      </c>
      <c r="AG235" s="32">
        <v>42654</v>
      </c>
      <c r="AH235" s="9" t="s">
        <v>30</v>
      </c>
      <c r="AI235" s="9">
        <v>33.700000000000003</v>
      </c>
      <c r="AJ235" s="19">
        <f t="shared" si="32"/>
        <v>7.4295694000000009E-2</v>
      </c>
      <c r="AK235" s="32">
        <v>42314</v>
      </c>
      <c r="AL235" s="9" t="s">
        <v>30</v>
      </c>
      <c r="AM235" s="9">
        <v>25.1</v>
      </c>
      <c r="AN235" s="19">
        <f t="shared" si="29"/>
        <v>5.5335962000000002E-2</v>
      </c>
    </row>
    <row r="236" spans="17:40" x14ac:dyDescent="0.25">
      <c r="Q236" s="32">
        <v>42517</v>
      </c>
      <c r="R236" s="9" t="s">
        <v>31</v>
      </c>
      <c r="S236" s="9">
        <v>0.8</v>
      </c>
      <c r="T236" s="19">
        <f t="shared" si="31"/>
        <v>1.7636960000000001E-3</v>
      </c>
      <c r="AG236" s="32">
        <v>42654</v>
      </c>
      <c r="AH236" s="9" t="s">
        <v>30</v>
      </c>
      <c r="AI236" s="9">
        <v>26</v>
      </c>
      <c r="AJ236" s="19">
        <f t="shared" si="32"/>
        <v>5.7320120000000002E-2</v>
      </c>
      <c r="AK236" s="32">
        <v>42314</v>
      </c>
      <c r="AL236" s="9" t="s">
        <v>30</v>
      </c>
      <c r="AM236" s="9">
        <v>32</v>
      </c>
      <c r="AN236" s="19">
        <f t="shared" si="29"/>
        <v>7.0547840000000001E-2</v>
      </c>
    </row>
    <row r="237" spans="17:40" x14ac:dyDescent="0.25">
      <c r="Q237" s="32">
        <v>42517</v>
      </c>
      <c r="R237" s="9" t="s">
        <v>31</v>
      </c>
      <c r="S237" s="9">
        <v>0.5</v>
      </c>
      <c r="T237" s="19">
        <f t="shared" si="31"/>
        <v>1.10231E-3</v>
      </c>
      <c r="AG237" s="32">
        <v>42654</v>
      </c>
      <c r="AH237" s="9" t="s">
        <v>30</v>
      </c>
      <c r="AI237" s="9">
        <v>29.8</v>
      </c>
      <c r="AJ237" s="19">
        <f t="shared" si="32"/>
        <v>6.5697675999999997E-2</v>
      </c>
      <c r="AK237" s="32">
        <v>42315</v>
      </c>
      <c r="AL237" s="9" t="s">
        <v>30</v>
      </c>
      <c r="AM237" s="9">
        <v>18.8</v>
      </c>
      <c r="AN237" s="19">
        <f t="shared" si="29"/>
        <v>4.1446856000000004E-2</v>
      </c>
    </row>
    <row r="238" spans="17:40" x14ac:dyDescent="0.25">
      <c r="Q238" s="32">
        <v>42517</v>
      </c>
      <c r="R238" s="9" t="s">
        <v>31</v>
      </c>
      <c r="S238" s="9">
        <v>1.6</v>
      </c>
      <c r="T238" s="19">
        <f t="shared" si="31"/>
        <v>3.5273920000000003E-3</v>
      </c>
      <c r="AG238" s="32">
        <v>42654</v>
      </c>
      <c r="AH238" s="9" t="s">
        <v>30</v>
      </c>
      <c r="AI238" s="9">
        <v>35.1</v>
      </c>
      <c r="AJ238" s="19">
        <f t="shared" si="32"/>
        <v>7.7382162000000004E-2</v>
      </c>
      <c r="AK238" s="32">
        <v>42315</v>
      </c>
      <c r="AL238" s="9" t="s">
        <v>30</v>
      </c>
      <c r="AM238" s="9">
        <v>20.9</v>
      </c>
      <c r="AN238" s="19">
        <f t="shared" si="29"/>
        <v>4.6076557999999997E-2</v>
      </c>
    </row>
    <row r="239" spans="17:40" x14ac:dyDescent="0.25">
      <c r="Q239" s="32">
        <v>42517</v>
      </c>
      <c r="R239" s="9" t="s">
        <v>31</v>
      </c>
      <c r="S239" s="9">
        <v>0.9</v>
      </c>
      <c r="T239" s="19">
        <f t="shared" si="31"/>
        <v>1.9841580000000002E-3</v>
      </c>
      <c r="AG239" s="32">
        <v>42654</v>
      </c>
      <c r="AH239" s="9" t="s">
        <v>30</v>
      </c>
      <c r="AI239" s="9">
        <v>33.6</v>
      </c>
      <c r="AJ239" s="19">
        <f t="shared" si="32"/>
        <v>7.4075232000000005E-2</v>
      </c>
      <c r="AK239" s="32">
        <v>42315</v>
      </c>
      <c r="AL239" s="9" t="s">
        <v>30</v>
      </c>
      <c r="AM239" s="9">
        <v>42.2</v>
      </c>
      <c r="AN239" s="19">
        <f t="shared" si="29"/>
        <v>9.3034964000000012E-2</v>
      </c>
    </row>
    <row r="240" spans="17:40" x14ac:dyDescent="0.25">
      <c r="Q240" s="32">
        <v>42517</v>
      </c>
      <c r="R240" s="9" t="s">
        <v>31</v>
      </c>
      <c r="S240" s="9">
        <v>1.7</v>
      </c>
      <c r="T240" s="19">
        <f t="shared" si="31"/>
        <v>3.7478540000000001E-3</v>
      </c>
      <c r="AG240" s="32">
        <v>42654</v>
      </c>
      <c r="AH240" s="9" t="s">
        <v>30</v>
      </c>
      <c r="AI240" s="9">
        <v>26.9</v>
      </c>
      <c r="AJ240" s="19">
        <f t="shared" si="32"/>
        <v>5.9304277999999995E-2</v>
      </c>
      <c r="AK240" s="32">
        <v>42315</v>
      </c>
      <c r="AL240" s="9" t="s">
        <v>30</v>
      </c>
      <c r="AM240" s="9">
        <v>12</v>
      </c>
      <c r="AN240" s="19">
        <f t="shared" si="29"/>
        <v>2.645544E-2</v>
      </c>
    </row>
    <row r="241" spans="17:40" x14ac:dyDescent="0.25">
      <c r="Q241" s="32">
        <v>42519</v>
      </c>
      <c r="R241" s="9" t="s">
        <v>31</v>
      </c>
      <c r="S241" s="9">
        <v>1.7</v>
      </c>
      <c r="T241" s="19">
        <f t="shared" si="31"/>
        <v>3.7478540000000001E-3</v>
      </c>
      <c r="AG241" s="32">
        <v>42654</v>
      </c>
      <c r="AH241" s="9" t="s">
        <v>30</v>
      </c>
      <c r="AI241" s="9">
        <v>35.6</v>
      </c>
      <c r="AJ241" s="19">
        <f t="shared" si="32"/>
        <v>7.8484472E-2</v>
      </c>
      <c r="AK241" s="32">
        <v>42315</v>
      </c>
      <c r="AL241" s="9" t="s">
        <v>30</v>
      </c>
      <c r="AM241" s="9">
        <v>8.1</v>
      </c>
      <c r="AN241" s="19">
        <f t="shared" si="29"/>
        <v>1.7857421999999998E-2</v>
      </c>
    </row>
    <row r="242" spans="17:40" x14ac:dyDescent="0.25">
      <c r="Q242" s="32">
        <v>42519</v>
      </c>
      <c r="R242" s="9" t="s">
        <v>31</v>
      </c>
      <c r="S242" s="9">
        <v>1.1000000000000001</v>
      </c>
      <c r="T242" s="19">
        <f t="shared" si="31"/>
        <v>2.4250820000000003E-3</v>
      </c>
      <c r="AG242" s="32">
        <v>42654</v>
      </c>
      <c r="AH242" s="9" t="s">
        <v>30</v>
      </c>
      <c r="AI242" s="9">
        <v>28</v>
      </c>
      <c r="AJ242" s="19">
        <f t="shared" si="32"/>
        <v>6.1729359999999997E-2</v>
      </c>
      <c r="AK242" s="32">
        <v>42315</v>
      </c>
      <c r="AL242" s="9" t="s">
        <v>30</v>
      </c>
      <c r="AM242" s="9">
        <v>124.1</v>
      </c>
      <c r="AN242" s="19">
        <f t="shared" si="29"/>
        <v>0.27359334200000002</v>
      </c>
    </row>
    <row r="243" spans="17:40" x14ac:dyDescent="0.25">
      <c r="Q243" s="32">
        <v>42519</v>
      </c>
      <c r="R243" s="9" t="s">
        <v>31</v>
      </c>
      <c r="S243" s="9">
        <v>1</v>
      </c>
      <c r="T243" s="19">
        <f t="shared" si="31"/>
        <v>2.20462E-3</v>
      </c>
      <c r="AG243" s="32">
        <v>42654</v>
      </c>
      <c r="AH243" s="9" t="s">
        <v>30</v>
      </c>
      <c r="AI243" s="9">
        <v>33</v>
      </c>
      <c r="AJ243" s="19">
        <f t="shared" si="32"/>
        <v>7.2752460000000005E-2</v>
      </c>
      <c r="AK243" s="32">
        <v>42315</v>
      </c>
      <c r="AL243" s="9" t="s">
        <v>30</v>
      </c>
      <c r="AM243" s="9">
        <v>130.30000000000001</v>
      </c>
      <c r="AN243" s="19">
        <f t="shared" ref="AN243:AN306" si="33">AM243*0.00220462</f>
        <v>0.28726198600000002</v>
      </c>
    </row>
    <row r="244" spans="17:40" x14ac:dyDescent="0.25">
      <c r="Q244" s="32">
        <v>42519</v>
      </c>
      <c r="R244" s="9" t="s">
        <v>31</v>
      </c>
      <c r="S244" s="9">
        <v>0.5</v>
      </c>
      <c r="T244" s="19">
        <f t="shared" si="31"/>
        <v>1.10231E-3</v>
      </c>
      <c r="AG244" s="32">
        <v>42654</v>
      </c>
      <c r="AH244" s="9" t="s">
        <v>30</v>
      </c>
      <c r="AI244" s="9">
        <v>37.4</v>
      </c>
      <c r="AJ244" s="19">
        <f t="shared" si="32"/>
        <v>8.2452787999999999E-2</v>
      </c>
      <c r="AK244" s="32">
        <v>42315</v>
      </c>
      <c r="AL244" s="9" t="s">
        <v>30</v>
      </c>
      <c r="AM244" s="9">
        <v>12.7</v>
      </c>
      <c r="AN244" s="19">
        <f t="shared" si="33"/>
        <v>2.7998673999999998E-2</v>
      </c>
    </row>
    <row r="245" spans="17:40" x14ac:dyDescent="0.25">
      <c r="Q245" s="32">
        <v>42519</v>
      </c>
      <c r="R245" s="9" t="s">
        <v>31</v>
      </c>
      <c r="S245" s="9">
        <v>0.7</v>
      </c>
      <c r="T245" s="19">
        <f t="shared" si="31"/>
        <v>1.5432339999999999E-3</v>
      </c>
      <c r="AG245" s="32">
        <v>42654</v>
      </c>
      <c r="AH245" s="9" t="s">
        <v>30</v>
      </c>
      <c r="AI245" s="9">
        <v>21</v>
      </c>
      <c r="AJ245" s="19">
        <f t="shared" si="32"/>
        <v>4.6297020000000001E-2</v>
      </c>
      <c r="AK245" s="32">
        <v>42315</v>
      </c>
      <c r="AL245" s="9" t="s">
        <v>30</v>
      </c>
      <c r="AM245" s="9">
        <v>11.9</v>
      </c>
      <c r="AN245" s="19">
        <f t="shared" si="33"/>
        <v>2.6234978000000003E-2</v>
      </c>
    </row>
    <row r="246" spans="17:40" x14ac:dyDescent="0.25">
      <c r="Q246" s="32">
        <v>42521</v>
      </c>
      <c r="R246" s="9" t="s">
        <v>30</v>
      </c>
      <c r="S246" s="9">
        <v>5.7</v>
      </c>
      <c r="T246" s="19">
        <f t="shared" si="31"/>
        <v>1.2566334E-2</v>
      </c>
      <c r="AG246" s="32">
        <v>42654</v>
      </c>
      <c r="AH246" s="9" t="s">
        <v>30</v>
      </c>
      <c r="AI246" s="9">
        <v>27.3</v>
      </c>
      <c r="AJ246" s="19">
        <f t="shared" si="32"/>
        <v>6.0186126E-2</v>
      </c>
      <c r="AK246" s="32">
        <v>42315</v>
      </c>
      <c r="AL246" s="9" t="s">
        <v>30</v>
      </c>
      <c r="AM246" s="9">
        <v>22.2</v>
      </c>
      <c r="AN246" s="19">
        <f t="shared" si="33"/>
        <v>4.8942564000000001E-2</v>
      </c>
    </row>
    <row r="247" spans="17:40" x14ac:dyDescent="0.25">
      <c r="Q247" s="32">
        <v>42521</v>
      </c>
      <c r="R247" s="9" t="s">
        <v>31</v>
      </c>
      <c r="S247" s="9">
        <v>1.7</v>
      </c>
      <c r="T247" s="19">
        <f t="shared" si="31"/>
        <v>3.7478540000000001E-3</v>
      </c>
      <c r="AG247" s="32">
        <v>42654</v>
      </c>
      <c r="AH247" s="9" t="s">
        <v>30</v>
      </c>
      <c r="AI247" s="9">
        <v>19.600000000000001</v>
      </c>
      <c r="AJ247" s="19">
        <f t="shared" si="32"/>
        <v>4.3210552000000006E-2</v>
      </c>
      <c r="AK247" s="32">
        <v>42315</v>
      </c>
      <c r="AL247" s="9" t="s">
        <v>30</v>
      </c>
      <c r="AM247" s="9">
        <v>32</v>
      </c>
      <c r="AN247" s="19">
        <f t="shared" si="33"/>
        <v>7.0547840000000001E-2</v>
      </c>
    </row>
    <row r="248" spans="17:40" x14ac:dyDescent="0.25">
      <c r="Q248" s="32">
        <v>42521</v>
      </c>
      <c r="R248" s="9" t="s">
        <v>31</v>
      </c>
      <c r="S248" s="9">
        <v>1.3</v>
      </c>
      <c r="T248" s="19">
        <f t="shared" si="31"/>
        <v>2.8660059999999999E-3</v>
      </c>
      <c r="AG248" s="32">
        <v>42654</v>
      </c>
      <c r="AH248" s="9" t="s">
        <v>30</v>
      </c>
      <c r="AI248" s="9">
        <v>23.2</v>
      </c>
      <c r="AJ248" s="19">
        <f t="shared" si="32"/>
        <v>5.1147183999999998E-2</v>
      </c>
      <c r="AK248" s="32">
        <v>42315</v>
      </c>
      <c r="AL248" s="9" t="s">
        <v>30</v>
      </c>
      <c r="AM248" s="9">
        <v>34.799999999999997</v>
      </c>
      <c r="AN248" s="19">
        <f t="shared" si="33"/>
        <v>7.6720775999999991E-2</v>
      </c>
    </row>
    <row r="249" spans="17:40" x14ac:dyDescent="0.25">
      <c r="Q249" s="32">
        <v>42521</v>
      </c>
      <c r="R249" s="9" t="s">
        <v>30</v>
      </c>
      <c r="S249" s="9">
        <v>9.3000000000000007</v>
      </c>
      <c r="T249" s="19">
        <f t="shared" si="31"/>
        <v>2.0502966000000001E-2</v>
      </c>
      <c r="AG249" s="32">
        <v>42654</v>
      </c>
      <c r="AH249" s="9" t="s">
        <v>30</v>
      </c>
      <c r="AI249" s="9">
        <v>26.4</v>
      </c>
      <c r="AJ249" s="19">
        <f t="shared" si="32"/>
        <v>5.8201968E-2</v>
      </c>
      <c r="AK249" s="32">
        <v>42315</v>
      </c>
      <c r="AL249" s="9" t="s">
        <v>30</v>
      </c>
      <c r="AM249" s="9">
        <v>11.8</v>
      </c>
      <c r="AN249" s="19">
        <f t="shared" si="33"/>
        <v>2.6014516000000001E-2</v>
      </c>
    </row>
    <row r="250" spans="17:40" x14ac:dyDescent="0.25">
      <c r="AG250" s="32">
        <v>42654</v>
      </c>
      <c r="AH250" s="9" t="s">
        <v>30</v>
      </c>
      <c r="AI250" s="9">
        <v>6.8</v>
      </c>
      <c r="AJ250" s="19">
        <f t="shared" si="32"/>
        <v>1.4991416E-2</v>
      </c>
      <c r="AK250" s="32">
        <v>42315</v>
      </c>
      <c r="AL250" s="9" t="s">
        <v>30</v>
      </c>
      <c r="AM250" s="9">
        <v>12</v>
      </c>
      <c r="AN250" s="19">
        <f t="shared" si="33"/>
        <v>2.645544E-2</v>
      </c>
    </row>
    <row r="251" spans="17:40" x14ac:dyDescent="0.25">
      <c r="AG251" s="32">
        <v>42654</v>
      </c>
      <c r="AH251" s="9" t="s">
        <v>30</v>
      </c>
      <c r="AI251" s="9">
        <v>12.4</v>
      </c>
      <c r="AJ251" s="19">
        <f t="shared" si="32"/>
        <v>2.7337288000000001E-2</v>
      </c>
      <c r="AK251" s="32">
        <v>42315</v>
      </c>
      <c r="AL251" s="9" t="s">
        <v>30</v>
      </c>
      <c r="AM251" s="9">
        <v>12.6</v>
      </c>
      <c r="AN251" s="19">
        <f t="shared" si="33"/>
        <v>2.7778212E-2</v>
      </c>
    </row>
    <row r="252" spans="17:40" x14ac:dyDescent="0.25">
      <c r="AG252" s="32">
        <v>42654</v>
      </c>
      <c r="AH252" s="9" t="s">
        <v>30</v>
      </c>
      <c r="AI252" s="9">
        <v>21.7</v>
      </c>
      <c r="AJ252" s="19">
        <f t="shared" si="32"/>
        <v>4.7840253999999999E-2</v>
      </c>
      <c r="AK252" s="32">
        <v>42315</v>
      </c>
      <c r="AL252" s="9" t="s">
        <v>30</v>
      </c>
      <c r="AM252" s="9">
        <v>8.3000000000000007</v>
      </c>
      <c r="AN252" s="19">
        <f t="shared" si="33"/>
        <v>1.8298346E-2</v>
      </c>
    </row>
    <row r="253" spans="17:40" x14ac:dyDescent="0.25">
      <c r="AG253" s="32">
        <v>42654</v>
      </c>
      <c r="AH253" s="9" t="s">
        <v>30</v>
      </c>
      <c r="AI253" s="9">
        <v>17.3</v>
      </c>
      <c r="AJ253" s="19">
        <f t="shared" si="32"/>
        <v>3.8139926000000005E-2</v>
      </c>
      <c r="AK253" s="32">
        <v>42315</v>
      </c>
      <c r="AL253" s="9" t="s">
        <v>30</v>
      </c>
      <c r="AM253" s="9">
        <v>11.6</v>
      </c>
      <c r="AN253" s="19">
        <f t="shared" si="33"/>
        <v>2.5573591999999999E-2</v>
      </c>
    </row>
    <row r="254" spans="17:40" x14ac:dyDescent="0.25">
      <c r="AG254" s="32">
        <v>42654</v>
      </c>
      <c r="AH254" s="9" t="s">
        <v>30</v>
      </c>
      <c r="AI254" s="9">
        <v>11.9</v>
      </c>
      <c r="AJ254" s="19">
        <f t="shared" si="32"/>
        <v>2.6234978000000003E-2</v>
      </c>
      <c r="AK254" s="32">
        <v>42315</v>
      </c>
      <c r="AL254" s="9" t="s">
        <v>30</v>
      </c>
      <c r="AM254" s="9">
        <v>14.3</v>
      </c>
      <c r="AN254" s="19">
        <f t="shared" si="33"/>
        <v>3.1526065999999998E-2</v>
      </c>
    </row>
    <row r="255" spans="17:40" x14ac:dyDescent="0.25">
      <c r="AG255" s="32">
        <v>42654</v>
      </c>
      <c r="AH255" s="9" t="s">
        <v>30</v>
      </c>
      <c r="AI255" s="9">
        <v>38.200000000000003</v>
      </c>
      <c r="AJ255" s="19">
        <f t="shared" si="32"/>
        <v>8.4216484000000008E-2</v>
      </c>
      <c r="AK255" s="32">
        <v>42315</v>
      </c>
      <c r="AL255" s="9" t="s">
        <v>30</v>
      </c>
      <c r="AM255" s="9">
        <v>16.2</v>
      </c>
      <c r="AN255" s="19">
        <f t="shared" si="33"/>
        <v>3.5714843999999996E-2</v>
      </c>
    </row>
    <row r="256" spans="17:40" x14ac:dyDescent="0.25">
      <c r="AG256" s="32">
        <v>42654</v>
      </c>
      <c r="AH256" s="9" t="s">
        <v>30</v>
      </c>
      <c r="AI256" s="9">
        <v>30.2</v>
      </c>
      <c r="AJ256" s="19">
        <f t="shared" si="32"/>
        <v>6.6579524000000001E-2</v>
      </c>
      <c r="AK256" s="32">
        <v>42317</v>
      </c>
      <c r="AL256" s="9" t="s">
        <v>30</v>
      </c>
      <c r="AM256" s="9">
        <v>42</v>
      </c>
      <c r="AN256" s="19">
        <f t="shared" si="33"/>
        <v>9.2594040000000002E-2</v>
      </c>
    </row>
    <row r="257" spans="33:40" x14ac:dyDescent="0.25">
      <c r="AG257" s="32">
        <v>42654</v>
      </c>
      <c r="AH257" s="9" t="s">
        <v>30</v>
      </c>
      <c r="AI257" s="9">
        <v>22.9</v>
      </c>
      <c r="AJ257" s="19">
        <f t="shared" si="32"/>
        <v>5.0485797999999998E-2</v>
      </c>
      <c r="AK257" s="32">
        <v>42317</v>
      </c>
      <c r="AL257" s="9" t="s">
        <v>30</v>
      </c>
      <c r="AM257" s="9">
        <v>12.8</v>
      </c>
      <c r="AN257" s="19">
        <f t="shared" si="33"/>
        <v>2.8219136000000002E-2</v>
      </c>
    </row>
    <row r="258" spans="33:40" x14ac:dyDescent="0.25">
      <c r="AG258" s="32">
        <v>42654</v>
      </c>
      <c r="AH258" s="9" t="s">
        <v>30</v>
      </c>
      <c r="AI258" s="9">
        <v>21.4</v>
      </c>
      <c r="AJ258" s="19">
        <f t="shared" si="32"/>
        <v>4.7178867999999999E-2</v>
      </c>
      <c r="AK258" s="32">
        <v>42317</v>
      </c>
      <c r="AL258" s="9" t="s">
        <v>30</v>
      </c>
      <c r="AM258" s="9">
        <v>22.8</v>
      </c>
      <c r="AN258" s="19">
        <f t="shared" si="33"/>
        <v>5.0265336000000001E-2</v>
      </c>
    </row>
    <row r="259" spans="33:40" x14ac:dyDescent="0.25">
      <c r="AG259" s="32">
        <v>42654</v>
      </c>
      <c r="AH259" s="9" t="s">
        <v>30</v>
      </c>
      <c r="AI259" s="9">
        <v>17.7</v>
      </c>
      <c r="AJ259" s="19">
        <f t="shared" si="32"/>
        <v>3.9021774000000002E-2</v>
      </c>
      <c r="AK259" s="32">
        <v>42317</v>
      </c>
      <c r="AL259" s="9" t="s">
        <v>30</v>
      </c>
      <c r="AM259" s="9">
        <v>99.7</v>
      </c>
      <c r="AN259" s="19">
        <f t="shared" si="33"/>
        <v>0.21980061400000001</v>
      </c>
    </row>
    <row r="260" spans="33:40" x14ac:dyDescent="0.25">
      <c r="AG260" s="32">
        <v>42654</v>
      </c>
      <c r="AH260" s="9" t="s">
        <v>30</v>
      </c>
      <c r="AI260" s="9">
        <v>15.7</v>
      </c>
      <c r="AJ260" s="19">
        <f t="shared" si="32"/>
        <v>3.4612534E-2</v>
      </c>
      <c r="AK260" s="32">
        <v>42317</v>
      </c>
      <c r="AL260" s="9" t="s">
        <v>30</v>
      </c>
      <c r="AM260" s="9">
        <v>30.8</v>
      </c>
      <c r="AN260" s="19">
        <f t="shared" si="33"/>
        <v>6.7902296000000001E-2</v>
      </c>
    </row>
    <row r="261" spans="33:40" x14ac:dyDescent="0.25">
      <c r="AG261" s="32">
        <v>42654</v>
      </c>
      <c r="AH261" s="9" t="s">
        <v>30</v>
      </c>
      <c r="AI261" s="9">
        <v>30.4</v>
      </c>
      <c r="AJ261" s="19">
        <f t="shared" si="32"/>
        <v>6.7020447999999996E-2</v>
      </c>
      <c r="AK261" s="32">
        <v>42317</v>
      </c>
      <c r="AL261" s="9" t="s">
        <v>30</v>
      </c>
      <c r="AM261" s="9">
        <v>42</v>
      </c>
      <c r="AN261" s="19">
        <f t="shared" si="33"/>
        <v>9.2594040000000002E-2</v>
      </c>
    </row>
    <row r="262" spans="33:40" x14ac:dyDescent="0.25">
      <c r="AG262" s="32">
        <v>42654</v>
      </c>
      <c r="AH262" s="9" t="s">
        <v>30</v>
      </c>
      <c r="AI262" s="9">
        <v>32</v>
      </c>
      <c r="AJ262" s="19">
        <f t="shared" si="32"/>
        <v>7.0547840000000001E-2</v>
      </c>
      <c r="AK262" s="32">
        <v>42317</v>
      </c>
      <c r="AL262" s="9" t="s">
        <v>30</v>
      </c>
      <c r="AM262" s="9">
        <v>86.7</v>
      </c>
      <c r="AN262" s="19">
        <f t="shared" si="33"/>
        <v>0.19114055400000002</v>
      </c>
    </row>
    <row r="263" spans="33:40" x14ac:dyDescent="0.25">
      <c r="AG263" s="32">
        <v>42654</v>
      </c>
      <c r="AH263" s="9" t="s">
        <v>30</v>
      </c>
      <c r="AI263" s="9">
        <v>18.3</v>
      </c>
      <c r="AJ263" s="19">
        <f t="shared" si="32"/>
        <v>4.0344546000000002E-2</v>
      </c>
      <c r="AK263" s="32">
        <v>42318</v>
      </c>
      <c r="AL263" s="9" t="s">
        <v>30</v>
      </c>
      <c r="AM263" s="9">
        <v>21.4</v>
      </c>
      <c r="AN263" s="19">
        <f t="shared" si="33"/>
        <v>4.7178867999999999E-2</v>
      </c>
    </row>
    <row r="264" spans="33:40" x14ac:dyDescent="0.25">
      <c r="AG264" s="32">
        <v>42654</v>
      </c>
      <c r="AH264" s="9" t="s">
        <v>30</v>
      </c>
      <c r="AI264" s="9">
        <v>16.399999999999999</v>
      </c>
      <c r="AJ264" s="19">
        <f t="shared" si="32"/>
        <v>3.6155767999999998E-2</v>
      </c>
      <c r="AK264" s="32">
        <v>42318</v>
      </c>
      <c r="AL264" s="9" t="s">
        <v>30</v>
      </c>
      <c r="AM264" s="9">
        <v>34.9</v>
      </c>
      <c r="AN264" s="19">
        <f t="shared" si="33"/>
        <v>7.6941237999999995E-2</v>
      </c>
    </row>
    <row r="265" spans="33:40" x14ac:dyDescent="0.25">
      <c r="AG265" s="32">
        <v>42654</v>
      </c>
      <c r="AH265" s="9" t="s">
        <v>30</v>
      </c>
      <c r="AI265" s="9">
        <v>25.6</v>
      </c>
      <c r="AJ265" s="19">
        <f t="shared" si="32"/>
        <v>5.6438272000000005E-2</v>
      </c>
      <c r="AK265" s="32">
        <v>42318</v>
      </c>
      <c r="AL265" s="9" t="s">
        <v>30</v>
      </c>
      <c r="AM265" s="9">
        <v>34.700000000000003</v>
      </c>
      <c r="AN265" s="19">
        <f t="shared" si="33"/>
        <v>7.6500314000000014E-2</v>
      </c>
    </row>
    <row r="266" spans="33:40" x14ac:dyDescent="0.25">
      <c r="AG266" s="32">
        <v>42654</v>
      </c>
      <c r="AH266" s="9" t="s">
        <v>30</v>
      </c>
      <c r="AI266" s="9">
        <v>23.6</v>
      </c>
      <c r="AJ266" s="19">
        <f t="shared" si="32"/>
        <v>5.2029032000000003E-2</v>
      </c>
      <c r="AK266" s="32">
        <v>42318</v>
      </c>
      <c r="AL266" s="9" t="s">
        <v>30</v>
      </c>
      <c r="AM266" s="9">
        <v>4.7</v>
      </c>
      <c r="AN266" s="19">
        <f t="shared" si="33"/>
        <v>1.0361714000000001E-2</v>
      </c>
    </row>
    <row r="267" spans="33:40" x14ac:dyDescent="0.25">
      <c r="AG267" s="32">
        <v>42654</v>
      </c>
      <c r="AH267" s="9" t="s">
        <v>30</v>
      </c>
      <c r="AI267" s="9">
        <v>29.1</v>
      </c>
      <c r="AJ267" s="19">
        <f t="shared" si="32"/>
        <v>6.4154442000000006E-2</v>
      </c>
      <c r="AK267" s="32">
        <v>42320</v>
      </c>
      <c r="AL267" s="9" t="s">
        <v>30</v>
      </c>
      <c r="AM267" s="9">
        <v>37.1</v>
      </c>
      <c r="AN267" s="19">
        <f t="shared" si="33"/>
        <v>8.1791401999999999E-2</v>
      </c>
    </row>
    <row r="268" spans="33:40" x14ac:dyDescent="0.25">
      <c r="AG268" s="32">
        <v>42654</v>
      </c>
      <c r="AH268" s="9" t="s">
        <v>30</v>
      </c>
      <c r="AI268" s="9">
        <v>6.3</v>
      </c>
      <c r="AJ268" s="19">
        <f t="shared" si="32"/>
        <v>1.3889106E-2</v>
      </c>
      <c r="AK268" s="32">
        <v>42320</v>
      </c>
      <c r="AL268" s="9" t="s">
        <v>30</v>
      </c>
      <c r="AM268" s="9">
        <v>39.1</v>
      </c>
      <c r="AN268" s="19">
        <f t="shared" si="33"/>
        <v>8.6200642000000008E-2</v>
      </c>
    </row>
    <row r="269" spans="33:40" x14ac:dyDescent="0.25">
      <c r="AG269" s="32">
        <v>42654</v>
      </c>
      <c r="AH269" s="9" t="s">
        <v>30</v>
      </c>
      <c r="AI269" s="9">
        <v>23.5</v>
      </c>
      <c r="AJ269" s="19">
        <f t="shared" si="32"/>
        <v>5.1808569999999998E-2</v>
      </c>
      <c r="AK269" s="32">
        <v>42321</v>
      </c>
      <c r="AL269" s="9" t="s">
        <v>30</v>
      </c>
      <c r="AM269" s="9">
        <v>20.9</v>
      </c>
      <c r="AN269" s="19">
        <f t="shared" si="33"/>
        <v>4.6076557999999997E-2</v>
      </c>
    </row>
    <row r="270" spans="33:40" x14ac:dyDescent="0.25">
      <c r="AG270" s="32">
        <v>42654</v>
      </c>
      <c r="AH270" s="9" t="s">
        <v>30</v>
      </c>
      <c r="AI270" s="9">
        <v>18.2</v>
      </c>
      <c r="AJ270" s="19">
        <f t="shared" si="32"/>
        <v>4.0124083999999997E-2</v>
      </c>
      <c r="AK270" s="32">
        <v>42321</v>
      </c>
      <c r="AL270" s="9" t="s">
        <v>30</v>
      </c>
      <c r="AM270" s="9">
        <v>31.2</v>
      </c>
      <c r="AN270" s="19">
        <f t="shared" si="33"/>
        <v>6.8784144000000005E-2</v>
      </c>
    </row>
    <row r="271" spans="33:40" x14ac:dyDescent="0.25">
      <c r="AG271" s="32">
        <v>42654</v>
      </c>
      <c r="AH271" s="9" t="s">
        <v>30</v>
      </c>
      <c r="AI271" s="9">
        <v>13.2</v>
      </c>
      <c r="AJ271" s="19">
        <f t="shared" si="32"/>
        <v>2.9100984E-2</v>
      </c>
      <c r="AK271" s="32">
        <v>42322</v>
      </c>
      <c r="AL271" s="9" t="s">
        <v>30</v>
      </c>
      <c r="AM271" s="9">
        <v>24.1</v>
      </c>
      <c r="AN271" s="19">
        <f t="shared" si="33"/>
        <v>5.3131342000000005E-2</v>
      </c>
    </row>
    <row r="272" spans="33:40" x14ac:dyDescent="0.25">
      <c r="AG272" s="32">
        <v>42654</v>
      </c>
      <c r="AH272" s="9" t="s">
        <v>30</v>
      </c>
      <c r="AI272" s="9">
        <v>18.399999999999999</v>
      </c>
      <c r="AJ272" s="19">
        <f t="shared" si="32"/>
        <v>4.0565008E-2</v>
      </c>
      <c r="AK272" s="32">
        <v>42322</v>
      </c>
      <c r="AL272" s="9" t="s">
        <v>30</v>
      </c>
      <c r="AM272" s="9">
        <v>31</v>
      </c>
      <c r="AN272" s="19">
        <f t="shared" si="33"/>
        <v>6.8343219999999996E-2</v>
      </c>
    </row>
    <row r="273" spans="33:40" x14ac:dyDescent="0.25">
      <c r="AG273" s="32">
        <v>42655</v>
      </c>
      <c r="AH273" s="9" t="s">
        <v>30</v>
      </c>
      <c r="AI273" s="9">
        <v>26.4</v>
      </c>
      <c r="AJ273" s="19">
        <f t="shared" si="32"/>
        <v>5.8201968E-2</v>
      </c>
      <c r="AK273" s="32">
        <v>42324</v>
      </c>
      <c r="AL273" s="9" t="s">
        <v>30</v>
      </c>
      <c r="AM273" s="9">
        <v>19.8</v>
      </c>
      <c r="AN273" s="19">
        <f t="shared" si="33"/>
        <v>4.3651476000000002E-2</v>
      </c>
    </row>
    <row r="274" spans="33:40" x14ac:dyDescent="0.25">
      <c r="AG274" s="32">
        <v>42655</v>
      </c>
      <c r="AH274" s="9" t="s">
        <v>30</v>
      </c>
      <c r="AI274" s="9">
        <v>23</v>
      </c>
      <c r="AJ274" s="19">
        <f t="shared" si="32"/>
        <v>5.0706260000000003E-2</v>
      </c>
      <c r="AK274" s="32">
        <v>42324</v>
      </c>
      <c r="AL274" s="9" t="s">
        <v>30</v>
      </c>
      <c r="AM274" s="9">
        <v>28.4</v>
      </c>
      <c r="AN274" s="19">
        <f t="shared" si="33"/>
        <v>6.2611208000000002E-2</v>
      </c>
    </row>
    <row r="275" spans="33:40" x14ac:dyDescent="0.25">
      <c r="AG275" s="32">
        <v>42655</v>
      </c>
      <c r="AH275" s="9" t="s">
        <v>30</v>
      </c>
      <c r="AI275" s="9">
        <v>24.3</v>
      </c>
      <c r="AJ275" s="19">
        <f t="shared" si="32"/>
        <v>5.3572266E-2</v>
      </c>
      <c r="AK275" s="32">
        <v>42324</v>
      </c>
      <c r="AL275" s="9" t="s">
        <v>30</v>
      </c>
      <c r="AM275" s="9">
        <v>78.099999999999994</v>
      </c>
      <c r="AN275" s="19">
        <f t="shared" si="33"/>
        <v>0.17218082199999998</v>
      </c>
    </row>
    <row r="276" spans="33:40" x14ac:dyDescent="0.25">
      <c r="AG276" s="32">
        <v>42655</v>
      </c>
      <c r="AH276" s="9" t="s">
        <v>30</v>
      </c>
      <c r="AI276" s="9">
        <v>9</v>
      </c>
      <c r="AJ276" s="19">
        <f t="shared" si="32"/>
        <v>1.9841580000000001E-2</v>
      </c>
      <c r="AK276" s="32">
        <v>42325</v>
      </c>
      <c r="AL276" s="9" t="s">
        <v>30</v>
      </c>
      <c r="AM276" s="9">
        <v>60.8</v>
      </c>
      <c r="AN276" s="19">
        <f t="shared" si="33"/>
        <v>0.13404089599999999</v>
      </c>
    </row>
    <row r="277" spans="33:40" x14ac:dyDescent="0.25">
      <c r="AG277" s="32">
        <v>42655</v>
      </c>
      <c r="AH277" s="9" t="s">
        <v>30</v>
      </c>
      <c r="AI277" s="9">
        <v>15.9</v>
      </c>
      <c r="AJ277" s="19">
        <f t="shared" si="32"/>
        <v>3.5053458000000003E-2</v>
      </c>
      <c r="AK277" s="32">
        <v>42325</v>
      </c>
      <c r="AL277" s="9" t="s">
        <v>30</v>
      </c>
      <c r="AM277" s="9">
        <v>20.5</v>
      </c>
      <c r="AN277" s="19">
        <f t="shared" si="33"/>
        <v>4.5194709999999999E-2</v>
      </c>
    </row>
    <row r="278" spans="33:40" x14ac:dyDescent="0.25">
      <c r="AG278" s="32">
        <v>42655</v>
      </c>
      <c r="AH278" s="9" t="s">
        <v>30</v>
      </c>
      <c r="AI278" s="9">
        <v>24.1</v>
      </c>
      <c r="AJ278" s="19">
        <f t="shared" si="32"/>
        <v>5.3131342000000005E-2</v>
      </c>
      <c r="AK278" s="32">
        <v>42325</v>
      </c>
      <c r="AL278" s="9" t="s">
        <v>30</v>
      </c>
      <c r="AM278" s="9">
        <v>20.100000000000001</v>
      </c>
      <c r="AN278" s="19">
        <f t="shared" si="33"/>
        <v>4.4312862000000001E-2</v>
      </c>
    </row>
    <row r="279" spans="33:40" x14ac:dyDescent="0.25">
      <c r="AG279" s="32">
        <v>42655</v>
      </c>
      <c r="AH279" s="9" t="s">
        <v>30</v>
      </c>
      <c r="AI279" s="9">
        <v>12.9</v>
      </c>
      <c r="AJ279" s="19">
        <f t="shared" si="32"/>
        <v>2.8439598E-2</v>
      </c>
      <c r="AK279" s="32">
        <v>42325</v>
      </c>
      <c r="AL279" s="9" t="s">
        <v>30</v>
      </c>
      <c r="AM279" s="9">
        <v>30.7</v>
      </c>
      <c r="AN279" s="19">
        <f t="shared" si="33"/>
        <v>6.7681833999999996E-2</v>
      </c>
    </row>
    <row r="280" spans="33:40" x14ac:dyDescent="0.25">
      <c r="AG280" s="32">
        <v>42655</v>
      </c>
      <c r="AH280" s="9" t="s">
        <v>30</v>
      </c>
      <c r="AI280" s="9">
        <v>13.6</v>
      </c>
      <c r="AJ280" s="19">
        <f t="shared" si="32"/>
        <v>2.9982832000000001E-2</v>
      </c>
      <c r="AK280" s="32">
        <v>42325</v>
      </c>
      <c r="AL280" s="9" t="s">
        <v>30</v>
      </c>
      <c r="AM280" s="9">
        <v>27.4</v>
      </c>
      <c r="AN280" s="19">
        <f t="shared" si="33"/>
        <v>6.0406587999999997E-2</v>
      </c>
    </row>
    <row r="281" spans="33:40" x14ac:dyDescent="0.25">
      <c r="AG281" s="32">
        <v>42655</v>
      </c>
      <c r="AH281" s="9" t="s">
        <v>30</v>
      </c>
      <c r="AI281" s="9">
        <v>32.200000000000003</v>
      </c>
      <c r="AJ281" s="19">
        <f t="shared" si="32"/>
        <v>7.098876400000001E-2</v>
      </c>
      <c r="AK281" s="32">
        <v>42325</v>
      </c>
      <c r="AL281" s="9" t="s">
        <v>30</v>
      </c>
      <c r="AM281" s="9">
        <v>40.799999999999997</v>
      </c>
      <c r="AN281" s="19">
        <f t="shared" si="33"/>
        <v>8.9948495999999989E-2</v>
      </c>
    </row>
    <row r="282" spans="33:40" x14ac:dyDescent="0.25">
      <c r="AG282" s="32">
        <v>42655</v>
      </c>
      <c r="AH282" s="9" t="s">
        <v>30</v>
      </c>
      <c r="AI282" s="9">
        <v>15.9</v>
      </c>
      <c r="AJ282" s="19">
        <f t="shared" si="32"/>
        <v>3.5053458000000003E-2</v>
      </c>
      <c r="AK282" s="32">
        <v>42326</v>
      </c>
      <c r="AL282" s="9" t="s">
        <v>30</v>
      </c>
      <c r="AM282" s="9">
        <v>17.3</v>
      </c>
      <c r="AN282" s="19">
        <f t="shared" si="33"/>
        <v>3.8139926000000005E-2</v>
      </c>
    </row>
    <row r="283" spans="33:40" x14ac:dyDescent="0.25">
      <c r="AG283" s="32">
        <v>42655</v>
      </c>
      <c r="AH283" s="9" t="s">
        <v>30</v>
      </c>
      <c r="AI283" s="9">
        <v>25.2</v>
      </c>
      <c r="AJ283" s="19">
        <f t="shared" si="32"/>
        <v>5.5556424E-2</v>
      </c>
      <c r="AK283" s="32">
        <v>42326</v>
      </c>
      <c r="AL283" s="9" t="s">
        <v>30</v>
      </c>
      <c r="AM283" s="9">
        <v>37.200000000000003</v>
      </c>
      <c r="AN283" s="19">
        <f t="shared" si="33"/>
        <v>8.2011864000000004E-2</v>
      </c>
    </row>
    <row r="284" spans="33:40" x14ac:dyDescent="0.25">
      <c r="AG284" s="32">
        <v>42655</v>
      </c>
      <c r="AH284" s="9" t="s">
        <v>30</v>
      </c>
      <c r="AI284" s="9">
        <v>24.3</v>
      </c>
      <c r="AJ284" s="19">
        <f t="shared" si="32"/>
        <v>5.3572266E-2</v>
      </c>
      <c r="AK284" s="32">
        <v>42326</v>
      </c>
      <c r="AL284" s="9" t="s">
        <v>30</v>
      </c>
      <c r="AM284" s="9">
        <v>16.100000000000001</v>
      </c>
      <c r="AN284" s="19">
        <f t="shared" si="33"/>
        <v>3.5494382000000005E-2</v>
      </c>
    </row>
    <row r="285" spans="33:40" x14ac:dyDescent="0.25">
      <c r="AG285" s="32">
        <v>42655</v>
      </c>
      <c r="AH285" s="9" t="s">
        <v>30</v>
      </c>
      <c r="AI285" s="9">
        <v>16.100000000000001</v>
      </c>
      <c r="AJ285" s="19">
        <f t="shared" si="32"/>
        <v>3.5494382000000005E-2</v>
      </c>
      <c r="AK285" s="32">
        <v>42326</v>
      </c>
      <c r="AL285" s="9" t="s">
        <v>30</v>
      </c>
      <c r="AM285" s="9">
        <v>48.7</v>
      </c>
      <c r="AN285" s="19">
        <f t="shared" si="33"/>
        <v>0.10736499400000001</v>
      </c>
    </row>
    <row r="286" spans="33:40" x14ac:dyDescent="0.25">
      <c r="AG286" s="32">
        <v>42655</v>
      </c>
      <c r="AH286" s="9" t="s">
        <v>30</v>
      </c>
      <c r="AI286" s="9">
        <v>21.1</v>
      </c>
      <c r="AJ286" s="19">
        <f t="shared" si="32"/>
        <v>4.6517482000000006E-2</v>
      </c>
      <c r="AK286" s="32">
        <v>42326</v>
      </c>
      <c r="AL286" s="9" t="s">
        <v>30</v>
      </c>
      <c r="AM286" s="9">
        <v>78.5</v>
      </c>
      <c r="AN286" s="19">
        <f t="shared" si="33"/>
        <v>0.17306267</v>
      </c>
    </row>
    <row r="287" spans="33:40" x14ac:dyDescent="0.25">
      <c r="AG287" s="32">
        <v>42655</v>
      </c>
      <c r="AH287" s="9" t="s">
        <v>30</v>
      </c>
      <c r="AI287" s="9">
        <v>14.7</v>
      </c>
      <c r="AJ287" s="19">
        <f t="shared" si="32"/>
        <v>3.2407913999999996E-2</v>
      </c>
      <c r="AK287" s="32">
        <v>42327</v>
      </c>
      <c r="AL287" s="9" t="s">
        <v>30</v>
      </c>
      <c r="AM287" s="9">
        <v>38.799999999999997</v>
      </c>
      <c r="AN287" s="19">
        <f t="shared" si="33"/>
        <v>8.5539255999999994E-2</v>
      </c>
    </row>
    <row r="288" spans="33:40" x14ac:dyDescent="0.25">
      <c r="AG288" s="32">
        <v>42655</v>
      </c>
      <c r="AH288" s="9" t="s">
        <v>30</v>
      </c>
      <c r="AI288" s="9">
        <v>11.7</v>
      </c>
      <c r="AJ288" s="19">
        <f t="shared" ref="AJ288:AJ351" si="34">AI288*0.00220462</f>
        <v>2.5794054E-2</v>
      </c>
      <c r="AK288" s="32">
        <v>42327</v>
      </c>
      <c r="AL288" s="9" t="s">
        <v>30</v>
      </c>
      <c r="AM288" s="9">
        <v>46.7</v>
      </c>
      <c r="AN288" s="19">
        <f t="shared" si="33"/>
        <v>0.10295575400000001</v>
      </c>
    </row>
    <row r="289" spans="33:40" x14ac:dyDescent="0.25">
      <c r="AG289" s="32">
        <v>42655</v>
      </c>
      <c r="AH289" s="9" t="s">
        <v>30</v>
      </c>
      <c r="AI289" s="9">
        <v>11.6</v>
      </c>
      <c r="AJ289" s="19">
        <f t="shared" si="34"/>
        <v>2.5573591999999999E-2</v>
      </c>
      <c r="AK289" s="32">
        <v>42327</v>
      </c>
      <c r="AL289" s="9" t="s">
        <v>30</v>
      </c>
      <c r="AM289" s="9">
        <v>28.3</v>
      </c>
      <c r="AN289" s="19">
        <f t="shared" si="33"/>
        <v>6.2390746000000004E-2</v>
      </c>
    </row>
    <row r="290" spans="33:40" x14ac:dyDescent="0.25">
      <c r="AG290" s="32">
        <v>42655</v>
      </c>
      <c r="AH290" s="9" t="s">
        <v>30</v>
      </c>
      <c r="AI290" s="9">
        <v>8.8000000000000007</v>
      </c>
      <c r="AJ290" s="19">
        <f t="shared" si="34"/>
        <v>1.9400656000000002E-2</v>
      </c>
      <c r="AK290" s="32">
        <v>42327</v>
      </c>
      <c r="AL290" s="9" t="s">
        <v>30</v>
      </c>
      <c r="AM290" s="9">
        <v>42.9</v>
      </c>
      <c r="AN290" s="19">
        <f t="shared" si="33"/>
        <v>9.4578198000000002E-2</v>
      </c>
    </row>
    <row r="291" spans="33:40" x14ac:dyDescent="0.25">
      <c r="AG291" s="32">
        <v>42655</v>
      </c>
      <c r="AH291" s="9" t="s">
        <v>30</v>
      </c>
      <c r="AI291" s="9">
        <v>11.8</v>
      </c>
      <c r="AJ291" s="19">
        <f t="shared" si="34"/>
        <v>2.6014516000000001E-2</v>
      </c>
      <c r="AK291" s="32">
        <v>42327</v>
      </c>
      <c r="AL291" s="9" t="s">
        <v>30</v>
      </c>
      <c r="AM291" s="9">
        <v>4.5999999999999996</v>
      </c>
      <c r="AN291" s="19">
        <f t="shared" si="33"/>
        <v>1.0141252E-2</v>
      </c>
    </row>
    <row r="292" spans="33:40" x14ac:dyDescent="0.25">
      <c r="AG292" s="32">
        <v>42655</v>
      </c>
      <c r="AH292" s="9" t="s">
        <v>30</v>
      </c>
      <c r="AI292" s="9">
        <v>20.3</v>
      </c>
      <c r="AJ292" s="19">
        <f t="shared" si="34"/>
        <v>4.4753786000000004E-2</v>
      </c>
      <c r="AK292" s="32">
        <v>42327</v>
      </c>
      <c r="AL292" s="9" t="s">
        <v>30</v>
      </c>
      <c r="AM292" s="9">
        <v>30</v>
      </c>
      <c r="AN292" s="19">
        <f t="shared" si="33"/>
        <v>6.6138600000000006E-2</v>
      </c>
    </row>
    <row r="293" spans="33:40" x14ac:dyDescent="0.25">
      <c r="AG293" s="32">
        <v>42655</v>
      </c>
      <c r="AH293" s="9" t="s">
        <v>30</v>
      </c>
      <c r="AI293" s="9">
        <v>8.6</v>
      </c>
      <c r="AJ293" s="19">
        <f t="shared" si="34"/>
        <v>1.8959732E-2</v>
      </c>
      <c r="AK293" s="32">
        <v>42327</v>
      </c>
      <c r="AL293" s="9" t="s">
        <v>30</v>
      </c>
      <c r="AM293" s="9">
        <v>52</v>
      </c>
      <c r="AN293" s="19">
        <f t="shared" si="33"/>
        <v>0.11464024</v>
      </c>
    </row>
    <row r="294" spans="33:40" x14ac:dyDescent="0.25">
      <c r="AG294" s="32">
        <v>42655</v>
      </c>
      <c r="AH294" s="9" t="s">
        <v>30</v>
      </c>
      <c r="AI294" s="9">
        <v>20.5</v>
      </c>
      <c r="AJ294" s="19">
        <f t="shared" si="34"/>
        <v>4.5194709999999999E-2</v>
      </c>
      <c r="AK294" s="32">
        <v>42327</v>
      </c>
      <c r="AL294" s="9" t="s">
        <v>30</v>
      </c>
      <c r="AM294" s="9">
        <v>14.1</v>
      </c>
      <c r="AN294" s="19">
        <f t="shared" si="33"/>
        <v>3.1085142E-2</v>
      </c>
    </row>
    <row r="295" spans="33:40" x14ac:dyDescent="0.25">
      <c r="AG295" s="32">
        <v>42655</v>
      </c>
      <c r="AH295" s="9" t="s">
        <v>30</v>
      </c>
      <c r="AI295" s="9">
        <v>13.1</v>
      </c>
      <c r="AJ295" s="19">
        <f t="shared" si="34"/>
        <v>2.8880521999999999E-2</v>
      </c>
      <c r="AK295" s="32">
        <v>42327</v>
      </c>
      <c r="AL295" s="9" t="s">
        <v>30</v>
      </c>
      <c r="AM295" s="9">
        <v>25.6</v>
      </c>
      <c r="AN295" s="19">
        <f t="shared" si="33"/>
        <v>5.6438272000000005E-2</v>
      </c>
    </row>
    <row r="296" spans="33:40" x14ac:dyDescent="0.25">
      <c r="AG296" s="32">
        <v>42655</v>
      </c>
      <c r="AH296" s="9" t="s">
        <v>30</v>
      </c>
      <c r="AI296" s="9">
        <v>33.5</v>
      </c>
      <c r="AJ296" s="19">
        <f t="shared" si="34"/>
        <v>7.385477E-2</v>
      </c>
      <c r="AK296" s="32">
        <v>42327</v>
      </c>
      <c r="AL296" s="9" t="s">
        <v>30</v>
      </c>
      <c r="AM296" s="9">
        <v>9.6999999999999993</v>
      </c>
      <c r="AN296" s="19">
        <f t="shared" si="33"/>
        <v>2.1384813999999999E-2</v>
      </c>
    </row>
    <row r="297" spans="33:40" x14ac:dyDescent="0.25">
      <c r="AG297" s="32">
        <v>42655</v>
      </c>
      <c r="AH297" s="9" t="s">
        <v>30</v>
      </c>
      <c r="AI297" s="9">
        <v>11.2</v>
      </c>
      <c r="AJ297" s="19">
        <f t="shared" si="34"/>
        <v>2.4691743999999998E-2</v>
      </c>
      <c r="AK297" s="32">
        <v>42328</v>
      </c>
      <c r="AL297" s="9" t="s">
        <v>30</v>
      </c>
      <c r="AM297" s="9">
        <v>43.2</v>
      </c>
      <c r="AN297" s="19">
        <f t="shared" si="33"/>
        <v>9.5239584000000002E-2</v>
      </c>
    </row>
    <row r="298" spans="33:40" x14ac:dyDescent="0.25">
      <c r="AG298" s="32">
        <v>42655</v>
      </c>
      <c r="AH298" s="9" t="s">
        <v>30</v>
      </c>
      <c r="AI298" s="9">
        <v>31.7</v>
      </c>
      <c r="AJ298" s="19">
        <f t="shared" si="34"/>
        <v>6.9886454000000001E-2</v>
      </c>
      <c r="AK298" s="32">
        <v>42328</v>
      </c>
      <c r="AL298" s="9" t="s">
        <v>30</v>
      </c>
      <c r="AM298" s="9">
        <v>20</v>
      </c>
      <c r="AN298" s="19">
        <f t="shared" si="33"/>
        <v>4.4092400000000004E-2</v>
      </c>
    </row>
    <row r="299" spans="33:40" x14ac:dyDescent="0.25">
      <c r="AG299" s="32">
        <v>42655</v>
      </c>
      <c r="AH299" s="9" t="s">
        <v>30</v>
      </c>
      <c r="AI299" s="9">
        <v>18.600000000000001</v>
      </c>
      <c r="AJ299" s="19">
        <f t="shared" si="34"/>
        <v>4.1005932000000002E-2</v>
      </c>
      <c r="AK299" s="32">
        <v>42328</v>
      </c>
      <c r="AL299" s="9" t="s">
        <v>30</v>
      </c>
      <c r="AM299" s="9">
        <v>9</v>
      </c>
      <c r="AN299" s="19">
        <f t="shared" si="33"/>
        <v>1.9841580000000001E-2</v>
      </c>
    </row>
    <row r="300" spans="33:40" x14ac:dyDescent="0.25">
      <c r="AG300" s="32">
        <v>42655</v>
      </c>
      <c r="AH300" s="9" t="s">
        <v>30</v>
      </c>
      <c r="AI300" s="9">
        <v>22.7</v>
      </c>
      <c r="AJ300" s="19">
        <f t="shared" si="34"/>
        <v>5.0044873999999996E-2</v>
      </c>
      <c r="AK300" s="32">
        <v>42328</v>
      </c>
      <c r="AL300" s="9" t="s">
        <v>30</v>
      </c>
      <c r="AM300" s="9">
        <v>37.700000000000003</v>
      </c>
      <c r="AN300" s="19">
        <f t="shared" si="33"/>
        <v>8.3114174000000013E-2</v>
      </c>
    </row>
    <row r="301" spans="33:40" x14ac:dyDescent="0.25">
      <c r="AG301" s="32">
        <v>42655</v>
      </c>
      <c r="AH301" s="9" t="s">
        <v>30</v>
      </c>
      <c r="AI301" s="9">
        <v>11.8</v>
      </c>
      <c r="AJ301" s="19">
        <f t="shared" si="34"/>
        <v>2.6014516000000001E-2</v>
      </c>
      <c r="AK301" s="32">
        <v>42328</v>
      </c>
      <c r="AL301" s="9" t="s">
        <v>30</v>
      </c>
      <c r="AM301" s="9">
        <v>91.1</v>
      </c>
      <c r="AN301" s="19">
        <f t="shared" si="33"/>
        <v>0.200840882</v>
      </c>
    </row>
    <row r="302" spans="33:40" x14ac:dyDescent="0.25">
      <c r="AG302" s="32">
        <v>42655</v>
      </c>
      <c r="AH302" s="9" t="s">
        <v>30</v>
      </c>
      <c r="AI302" s="9">
        <v>16.399999999999999</v>
      </c>
      <c r="AJ302" s="19">
        <f t="shared" si="34"/>
        <v>3.6155767999999998E-2</v>
      </c>
      <c r="AK302" s="32">
        <v>42328</v>
      </c>
      <c r="AL302" s="9" t="s">
        <v>30</v>
      </c>
      <c r="AM302" s="9">
        <v>38.4</v>
      </c>
      <c r="AN302" s="19">
        <f t="shared" si="33"/>
        <v>8.4657408000000003E-2</v>
      </c>
    </row>
    <row r="303" spans="33:40" x14ac:dyDescent="0.25">
      <c r="AG303" s="32">
        <v>42655</v>
      </c>
      <c r="AH303" s="9" t="s">
        <v>30</v>
      </c>
      <c r="AI303" s="9">
        <v>65.2</v>
      </c>
      <c r="AJ303" s="19">
        <f t="shared" si="34"/>
        <v>0.143741224</v>
      </c>
      <c r="AK303" s="32">
        <v>42328</v>
      </c>
      <c r="AL303" s="9" t="s">
        <v>30</v>
      </c>
      <c r="AM303" s="9">
        <v>48.4</v>
      </c>
      <c r="AN303" s="19">
        <f t="shared" si="33"/>
        <v>0.10670360799999999</v>
      </c>
    </row>
    <row r="304" spans="33:40" x14ac:dyDescent="0.25">
      <c r="AG304" s="32">
        <v>42655</v>
      </c>
      <c r="AH304" s="9" t="s">
        <v>30</v>
      </c>
      <c r="AI304" s="9">
        <v>15.7</v>
      </c>
      <c r="AJ304" s="19">
        <f t="shared" si="34"/>
        <v>3.4612534E-2</v>
      </c>
      <c r="AK304" s="32">
        <v>42328</v>
      </c>
      <c r="AL304" s="9" t="s">
        <v>30</v>
      </c>
      <c r="AM304" s="9">
        <v>26.3</v>
      </c>
      <c r="AN304" s="19">
        <f t="shared" si="33"/>
        <v>5.7981506000000002E-2</v>
      </c>
    </row>
    <row r="305" spans="33:40" x14ac:dyDescent="0.25">
      <c r="AG305" s="32">
        <v>42655</v>
      </c>
      <c r="AH305" s="9" t="s">
        <v>30</v>
      </c>
      <c r="AI305" s="9">
        <v>15.8</v>
      </c>
      <c r="AJ305" s="19">
        <f t="shared" si="34"/>
        <v>3.4832996000000005E-2</v>
      </c>
      <c r="AK305" s="32">
        <v>42331</v>
      </c>
      <c r="AL305" s="9" t="s">
        <v>30</v>
      </c>
      <c r="AM305" s="9">
        <v>29.4</v>
      </c>
      <c r="AN305" s="19">
        <f t="shared" si="33"/>
        <v>6.4815827999999992E-2</v>
      </c>
    </row>
    <row r="306" spans="33:40" x14ac:dyDescent="0.25">
      <c r="AG306" s="32">
        <v>42655</v>
      </c>
      <c r="AH306" s="9" t="s">
        <v>30</v>
      </c>
      <c r="AI306" s="9">
        <v>29.5</v>
      </c>
      <c r="AJ306" s="19">
        <f t="shared" si="34"/>
        <v>6.5036289999999997E-2</v>
      </c>
      <c r="AK306" s="32">
        <v>42331</v>
      </c>
      <c r="AL306" s="9" t="s">
        <v>30</v>
      </c>
      <c r="AM306" s="9">
        <v>13</v>
      </c>
      <c r="AN306" s="19">
        <f t="shared" si="33"/>
        <v>2.8660060000000001E-2</v>
      </c>
    </row>
    <row r="307" spans="33:40" x14ac:dyDescent="0.25">
      <c r="AG307" s="32">
        <v>42655</v>
      </c>
      <c r="AH307" s="9" t="s">
        <v>30</v>
      </c>
      <c r="AI307" s="9">
        <v>125.7</v>
      </c>
      <c r="AJ307" s="19">
        <f t="shared" si="34"/>
        <v>0.27712073400000004</v>
      </c>
      <c r="AK307" s="32">
        <v>42331</v>
      </c>
      <c r="AL307" s="9" t="s">
        <v>30</v>
      </c>
      <c r="AM307" s="9">
        <v>16.8</v>
      </c>
      <c r="AN307" s="19">
        <f t="shared" ref="AN307:AN370" si="35">AM307*0.00220462</f>
        <v>3.7037616000000002E-2</v>
      </c>
    </row>
    <row r="308" spans="33:40" x14ac:dyDescent="0.25">
      <c r="AG308" s="32">
        <v>42658</v>
      </c>
      <c r="AH308" s="9" t="s">
        <v>30</v>
      </c>
      <c r="AI308" s="9">
        <v>28.1</v>
      </c>
      <c r="AJ308" s="19">
        <f t="shared" si="34"/>
        <v>6.1949822000000002E-2</v>
      </c>
      <c r="AK308" s="32">
        <v>42331</v>
      </c>
      <c r="AL308" s="9" t="s">
        <v>30</v>
      </c>
      <c r="AM308" s="9">
        <v>15.7</v>
      </c>
      <c r="AN308" s="19">
        <f t="shared" si="35"/>
        <v>3.4612534E-2</v>
      </c>
    </row>
    <row r="309" spans="33:40" x14ac:dyDescent="0.25">
      <c r="AG309" s="32">
        <v>42658</v>
      </c>
      <c r="AH309" s="9" t="s">
        <v>30</v>
      </c>
      <c r="AI309" s="9">
        <v>93</v>
      </c>
      <c r="AJ309" s="19">
        <f t="shared" si="34"/>
        <v>0.20502966</v>
      </c>
      <c r="AK309" s="32">
        <v>42331</v>
      </c>
      <c r="AL309" s="9" t="s">
        <v>30</v>
      </c>
      <c r="AM309" s="9">
        <v>14.2</v>
      </c>
      <c r="AN309" s="19">
        <f t="shared" si="35"/>
        <v>3.1305604000000001E-2</v>
      </c>
    </row>
    <row r="310" spans="33:40" x14ac:dyDescent="0.25">
      <c r="AG310" s="32">
        <v>42658</v>
      </c>
      <c r="AH310" s="9" t="s">
        <v>30</v>
      </c>
      <c r="AI310" s="9">
        <v>41.1</v>
      </c>
      <c r="AJ310" s="19">
        <f t="shared" si="34"/>
        <v>9.0609882000000003E-2</v>
      </c>
      <c r="AK310" s="32">
        <v>42331</v>
      </c>
      <c r="AL310" s="9" t="s">
        <v>30</v>
      </c>
      <c r="AM310" s="9">
        <v>10.3</v>
      </c>
      <c r="AN310" s="19">
        <f t="shared" si="35"/>
        <v>2.2707586000000002E-2</v>
      </c>
    </row>
    <row r="311" spans="33:40" x14ac:dyDescent="0.25">
      <c r="AG311" s="32">
        <v>42658</v>
      </c>
      <c r="AH311" s="9" t="s">
        <v>30</v>
      </c>
      <c r="AI311" s="9">
        <v>3.3</v>
      </c>
      <c r="AJ311" s="19">
        <f t="shared" si="34"/>
        <v>7.275246E-3</v>
      </c>
      <c r="AK311" s="32">
        <v>42331</v>
      </c>
      <c r="AL311" s="9" t="s">
        <v>30</v>
      </c>
      <c r="AM311" s="9">
        <v>43.4</v>
      </c>
      <c r="AN311" s="19">
        <f t="shared" si="35"/>
        <v>9.5680507999999997E-2</v>
      </c>
    </row>
    <row r="312" spans="33:40" x14ac:dyDescent="0.25">
      <c r="AG312" s="32">
        <v>42658</v>
      </c>
      <c r="AH312" s="9" t="s">
        <v>30</v>
      </c>
      <c r="AI312" s="9">
        <v>10</v>
      </c>
      <c r="AJ312" s="19">
        <f t="shared" si="34"/>
        <v>2.2046200000000002E-2</v>
      </c>
      <c r="AK312" s="32">
        <v>42331</v>
      </c>
      <c r="AL312" s="9" t="s">
        <v>30</v>
      </c>
      <c r="AM312" s="9">
        <v>99.4</v>
      </c>
      <c r="AN312" s="19">
        <f t="shared" si="35"/>
        <v>0.21913922800000002</v>
      </c>
    </row>
    <row r="313" spans="33:40" x14ac:dyDescent="0.25">
      <c r="AG313" s="32">
        <v>42660</v>
      </c>
      <c r="AH313" s="9" t="s">
        <v>30</v>
      </c>
      <c r="AI313" s="9">
        <v>84.2</v>
      </c>
      <c r="AJ313" s="19">
        <f t="shared" si="34"/>
        <v>0.18562900400000001</v>
      </c>
      <c r="AK313" s="32">
        <v>42332</v>
      </c>
      <c r="AL313" s="9" t="s">
        <v>30</v>
      </c>
      <c r="AM313" s="9">
        <v>28.2</v>
      </c>
      <c r="AN313" s="19">
        <f t="shared" si="35"/>
        <v>6.2170283999999999E-2</v>
      </c>
    </row>
    <row r="314" spans="33:40" x14ac:dyDescent="0.25">
      <c r="AG314" s="32">
        <v>42660</v>
      </c>
      <c r="AH314" s="9" t="s">
        <v>30</v>
      </c>
      <c r="AI314" s="9">
        <v>29.4</v>
      </c>
      <c r="AJ314" s="19">
        <f t="shared" si="34"/>
        <v>6.4815827999999992E-2</v>
      </c>
      <c r="AK314" s="32">
        <v>42332</v>
      </c>
      <c r="AL314" s="9" t="s">
        <v>30</v>
      </c>
      <c r="AM314" s="9">
        <v>6.6</v>
      </c>
      <c r="AN314" s="19">
        <f t="shared" si="35"/>
        <v>1.4550492E-2</v>
      </c>
    </row>
    <row r="315" spans="33:40" x14ac:dyDescent="0.25">
      <c r="AG315" s="32">
        <v>42660</v>
      </c>
      <c r="AH315" s="9" t="s">
        <v>30</v>
      </c>
      <c r="AI315" s="9">
        <v>21.8</v>
      </c>
      <c r="AJ315" s="19">
        <f t="shared" si="34"/>
        <v>4.8060716000000003E-2</v>
      </c>
      <c r="AK315" s="32">
        <v>42332</v>
      </c>
      <c r="AL315" s="9" t="s">
        <v>30</v>
      </c>
      <c r="AM315" s="9">
        <v>12.8</v>
      </c>
      <c r="AN315" s="19">
        <f t="shared" si="35"/>
        <v>2.8219136000000002E-2</v>
      </c>
    </row>
    <row r="316" spans="33:40" x14ac:dyDescent="0.25">
      <c r="AG316" s="32">
        <v>42660</v>
      </c>
      <c r="AH316" s="9" t="s">
        <v>30</v>
      </c>
      <c r="AI316" s="9">
        <v>24.9</v>
      </c>
      <c r="AJ316" s="19">
        <f t="shared" si="34"/>
        <v>5.4895038E-2</v>
      </c>
      <c r="AK316" s="32">
        <v>42333</v>
      </c>
      <c r="AL316" s="9" t="s">
        <v>30</v>
      </c>
      <c r="AM316" s="9">
        <v>16</v>
      </c>
      <c r="AN316" s="19">
        <f t="shared" si="35"/>
        <v>3.527392E-2</v>
      </c>
    </row>
    <row r="317" spans="33:40" x14ac:dyDescent="0.25">
      <c r="AG317" s="32">
        <v>42660</v>
      </c>
      <c r="AH317" s="9" t="s">
        <v>30</v>
      </c>
      <c r="AI317" s="9">
        <v>21.5</v>
      </c>
      <c r="AJ317" s="19">
        <f t="shared" si="34"/>
        <v>4.7399330000000003E-2</v>
      </c>
      <c r="AK317" s="32">
        <v>42333</v>
      </c>
      <c r="AL317" s="9" t="s">
        <v>30</v>
      </c>
      <c r="AM317" s="9">
        <v>32.1</v>
      </c>
      <c r="AN317" s="19">
        <f t="shared" si="35"/>
        <v>7.0768302000000005E-2</v>
      </c>
    </row>
    <row r="318" spans="33:40" x14ac:dyDescent="0.25">
      <c r="AG318" s="32">
        <v>42660</v>
      </c>
      <c r="AH318" s="9" t="s">
        <v>30</v>
      </c>
      <c r="AI318" s="9">
        <v>22</v>
      </c>
      <c r="AJ318" s="19">
        <f t="shared" si="34"/>
        <v>4.8501639999999999E-2</v>
      </c>
      <c r="AK318" s="32">
        <v>42333</v>
      </c>
      <c r="AL318" s="9" t="s">
        <v>30</v>
      </c>
      <c r="AM318" s="9">
        <v>32.4</v>
      </c>
      <c r="AN318" s="19">
        <f t="shared" si="35"/>
        <v>7.1429687999999991E-2</v>
      </c>
    </row>
    <row r="319" spans="33:40" x14ac:dyDescent="0.25">
      <c r="AG319" s="32">
        <v>42660</v>
      </c>
      <c r="AH319" s="9" t="s">
        <v>30</v>
      </c>
      <c r="AI319" s="9">
        <v>12.2</v>
      </c>
      <c r="AJ319" s="19">
        <f t="shared" si="34"/>
        <v>2.6896363999999999E-2</v>
      </c>
      <c r="AK319" s="32">
        <v>42333</v>
      </c>
      <c r="AL319" s="9" t="s">
        <v>30</v>
      </c>
      <c r="AM319" s="9">
        <v>40.700000000000003</v>
      </c>
      <c r="AN319" s="19">
        <f t="shared" si="35"/>
        <v>8.9728034000000012E-2</v>
      </c>
    </row>
    <row r="320" spans="33:40" x14ac:dyDescent="0.25">
      <c r="AG320" s="32">
        <v>42660</v>
      </c>
      <c r="AH320" s="9" t="s">
        <v>30</v>
      </c>
      <c r="AI320" s="9">
        <v>12.6</v>
      </c>
      <c r="AJ320" s="19">
        <f t="shared" si="34"/>
        <v>2.7778212E-2</v>
      </c>
      <c r="AK320" s="32">
        <v>42333</v>
      </c>
      <c r="AL320" s="9" t="s">
        <v>30</v>
      </c>
      <c r="AM320" s="9">
        <v>14.1</v>
      </c>
      <c r="AN320" s="19">
        <f t="shared" si="35"/>
        <v>3.1085142E-2</v>
      </c>
    </row>
    <row r="321" spans="33:40" x14ac:dyDescent="0.25">
      <c r="AG321" s="32">
        <v>42660</v>
      </c>
      <c r="AH321" s="9" t="s">
        <v>30</v>
      </c>
      <c r="AI321" s="9">
        <v>37.5</v>
      </c>
      <c r="AJ321" s="19">
        <f t="shared" si="34"/>
        <v>8.2673250000000004E-2</v>
      </c>
      <c r="AK321" s="32">
        <v>42333</v>
      </c>
      <c r="AL321" s="9" t="s">
        <v>30</v>
      </c>
      <c r="AM321" s="9">
        <v>9.4</v>
      </c>
      <c r="AN321" s="19">
        <f t="shared" si="35"/>
        <v>2.0723428000000002E-2</v>
      </c>
    </row>
    <row r="322" spans="33:40" x14ac:dyDescent="0.25">
      <c r="AG322" s="32">
        <v>42660</v>
      </c>
      <c r="AH322" s="9" t="s">
        <v>30</v>
      </c>
      <c r="AI322" s="9">
        <v>27.7</v>
      </c>
      <c r="AJ322" s="19">
        <f t="shared" si="34"/>
        <v>6.1067973999999997E-2</v>
      </c>
      <c r="AK322" s="32">
        <v>42333</v>
      </c>
      <c r="AL322" s="9" t="s">
        <v>30</v>
      </c>
      <c r="AM322" s="9">
        <v>78.7</v>
      </c>
      <c r="AN322" s="19">
        <f t="shared" si="35"/>
        <v>0.17350359400000001</v>
      </c>
    </row>
    <row r="323" spans="33:40" x14ac:dyDescent="0.25">
      <c r="AG323" s="32">
        <v>42660</v>
      </c>
      <c r="AH323" s="9" t="s">
        <v>30</v>
      </c>
      <c r="AI323" s="9">
        <v>25.3</v>
      </c>
      <c r="AJ323" s="19">
        <f t="shared" si="34"/>
        <v>5.5776886000000005E-2</v>
      </c>
      <c r="AK323" s="32">
        <v>42336</v>
      </c>
      <c r="AL323" s="9" t="s">
        <v>30</v>
      </c>
      <c r="AM323" s="9">
        <v>30.6</v>
      </c>
      <c r="AN323" s="19">
        <f t="shared" si="35"/>
        <v>6.7461372000000006E-2</v>
      </c>
    </row>
    <row r="324" spans="33:40" x14ac:dyDescent="0.25">
      <c r="AG324" s="32">
        <v>42660</v>
      </c>
      <c r="AH324" s="9" t="s">
        <v>30</v>
      </c>
      <c r="AI324" s="9">
        <v>17.100000000000001</v>
      </c>
      <c r="AJ324" s="19">
        <f t="shared" si="34"/>
        <v>3.7699002000000002E-2</v>
      </c>
      <c r="AK324" s="32">
        <v>42336</v>
      </c>
      <c r="AL324" s="9" t="s">
        <v>30</v>
      </c>
      <c r="AM324" s="9">
        <v>14.8</v>
      </c>
      <c r="AN324" s="19">
        <f t="shared" si="35"/>
        <v>3.2628376000000001E-2</v>
      </c>
    </row>
    <row r="325" spans="33:40" x14ac:dyDescent="0.25">
      <c r="AG325" s="32">
        <v>42660</v>
      </c>
      <c r="AH325" s="9" t="s">
        <v>30</v>
      </c>
      <c r="AI325" s="9">
        <v>12.7</v>
      </c>
      <c r="AJ325" s="19">
        <f t="shared" si="34"/>
        <v>2.7998673999999998E-2</v>
      </c>
      <c r="AK325" s="32">
        <v>42336</v>
      </c>
      <c r="AL325" s="9" t="s">
        <v>30</v>
      </c>
      <c r="AM325" s="9">
        <v>43.9</v>
      </c>
      <c r="AN325" s="19">
        <f t="shared" si="35"/>
        <v>9.6782817999999993E-2</v>
      </c>
    </row>
    <row r="326" spans="33:40" x14ac:dyDescent="0.25">
      <c r="AG326" s="32">
        <v>42660</v>
      </c>
      <c r="AH326" s="9" t="s">
        <v>30</v>
      </c>
      <c r="AI326" s="9">
        <v>12</v>
      </c>
      <c r="AJ326" s="19">
        <f t="shared" si="34"/>
        <v>2.645544E-2</v>
      </c>
      <c r="AK326" s="32">
        <v>42336</v>
      </c>
      <c r="AL326" s="9" t="s">
        <v>30</v>
      </c>
      <c r="AM326" s="9">
        <v>9.8000000000000007</v>
      </c>
      <c r="AN326" s="19">
        <f t="shared" si="35"/>
        <v>2.1605276000000003E-2</v>
      </c>
    </row>
    <row r="327" spans="33:40" x14ac:dyDescent="0.25">
      <c r="AG327" s="32">
        <v>42660</v>
      </c>
      <c r="AH327" s="9" t="s">
        <v>30</v>
      </c>
      <c r="AI327" s="9">
        <v>8.5</v>
      </c>
      <c r="AJ327" s="19">
        <f t="shared" si="34"/>
        <v>1.8739269999999999E-2</v>
      </c>
      <c r="AK327" s="32">
        <v>42336</v>
      </c>
      <c r="AL327" s="9" t="s">
        <v>30</v>
      </c>
      <c r="AM327" s="9">
        <v>31.9</v>
      </c>
      <c r="AN327" s="19">
        <f t="shared" si="35"/>
        <v>7.0327377999999996E-2</v>
      </c>
    </row>
    <row r="328" spans="33:40" x14ac:dyDescent="0.25">
      <c r="AG328" s="32">
        <v>42660</v>
      </c>
      <c r="AH328" s="9" t="s">
        <v>30</v>
      </c>
      <c r="AI328" s="9">
        <v>26.1</v>
      </c>
      <c r="AJ328" s="19">
        <f t="shared" si="34"/>
        <v>5.7540582000000007E-2</v>
      </c>
      <c r="AK328" s="32">
        <v>42336</v>
      </c>
      <c r="AL328" s="9" t="s">
        <v>30</v>
      </c>
      <c r="AM328" s="9">
        <v>9.3000000000000007</v>
      </c>
      <c r="AN328" s="19">
        <f t="shared" si="35"/>
        <v>2.0502966000000001E-2</v>
      </c>
    </row>
    <row r="329" spans="33:40" x14ac:dyDescent="0.25">
      <c r="AG329" s="32">
        <v>42660</v>
      </c>
      <c r="AH329" s="9" t="s">
        <v>30</v>
      </c>
      <c r="AI329" s="9">
        <v>25.5</v>
      </c>
      <c r="AJ329" s="19">
        <f t="shared" si="34"/>
        <v>5.621781E-2</v>
      </c>
      <c r="AK329" s="32">
        <v>42336</v>
      </c>
      <c r="AL329" s="9" t="s">
        <v>30</v>
      </c>
      <c r="AM329" s="9">
        <v>4</v>
      </c>
      <c r="AN329" s="19">
        <f t="shared" si="35"/>
        <v>8.8184800000000001E-3</v>
      </c>
    </row>
    <row r="330" spans="33:40" x14ac:dyDescent="0.25">
      <c r="AG330" s="32">
        <v>42660</v>
      </c>
      <c r="AH330" s="9" t="s">
        <v>30</v>
      </c>
      <c r="AI330" s="9">
        <v>23.5</v>
      </c>
      <c r="AJ330" s="19">
        <f t="shared" si="34"/>
        <v>5.1808569999999998E-2</v>
      </c>
      <c r="AK330" s="32">
        <v>42336</v>
      </c>
      <c r="AL330" s="9" t="s">
        <v>30</v>
      </c>
      <c r="AM330" s="9">
        <v>10</v>
      </c>
      <c r="AN330" s="19">
        <f t="shared" si="35"/>
        <v>2.2046200000000002E-2</v>
      </c>
    </row>
    <row r="331" spans="33:40" x14ac:dyDescent="0.25">
      <c r="AG331" s="32">
        <v>42660</v>
      </c>
      <c r="AH331" s="9" t="s">
        <v>30</v>
      </c>
      <c r="AI331" s="9">
        <v>27.8</v>
      </c>
      <c r="AJ331" s="19">
        <f t="shared" si="34"/>
        <v>6.1288436000000002E-2</v>
      </c>
      <c r="AK331" s="32">
        <v>42336</v>
      </c>
      <c r="AL331" s="9" t="s">
        <v>30</v>
      </c>
      <c r="AM331" s="9">
        <v>6.2</v>
      </c>
      <c r="AN331" s="19">
        <f t="shared" si="35"/>
        <v>1.3668644000000001E-2</v>
      </c>
    </row>
    <row r="332" spans="33:40" x14ac:dyDescent="0.25">
      <c r="AG332" s="32">
        <v>42660</v>
      </c>
      <c r="AH332" s="9" t="s">
        <v>30</v>
      </c>
      <c r="AI332" s="9">
        <v>4</v>
      </c>
      <c r="AJ332" s="19">
        <f t="shared" si="34"/>
        <v>8.8184800000000001E-3</v>
      </c>
      <c r="AK332" s="32">
        <v>42336</v>
      </c>
      <c r="AL332" s="9" t="s">
        <v>30</v>
      </c>
      <c r="AM332" s="9">
        <v>10.6</v>
      </c>
      <c r="AN332" s="19">
        <f t="shared" si="35"/>
        <v>2.3368971999999998E-2</v>
      </c>
    </row>
    <row r="333" spans="33:40" x14ac:dyDescent="0.25">
      <c r="AG333" s="32">
        <v>42660</v>
      </c>
      <c r="AH333" s="9" t="s">
        <v>30</v>
      </c>
      <c r="AI333" s="9">
        <v>23.5</v>
      </c>
      <c r="AJ333" s="19">
        <f t="shared" si="34"/>
        <v>5.1808569999999998E-2</v>
      </c>
      <c r="AK333" s="32">
        <v>42336</v>
      </c>
      <c r="AL333" s="9" t="s">
        <v>30</v>
      </c>
      <c r="AM333" s="9">
        <v>11.7</v>
      </c>
      <c r="AN333" s="19">
        <f t="shared" si="35"/>
        <v>2.5794054E-2</v>
      </c>
    </row>
    <row r="334" spans="33:40" x14ac:dyDescent="0.25">
      <c r="AG334" s="32">
        <v>42660</v>
      </c>
      <c r="AH334" s="9" t="s">
        <v>30</v>
      </c>
      <c r="AI334" s="9">
        <v>6.6</v>
      </c>
      <c r="AJ334" s="19">
        <f t="shared" si="34"/>
        <v>1.4550492E-2</v>
      </c>
      <c r="AK334" s="32">
        <v>42336</v>
      </c>
      <c r="AL334" s="9" t="s">
        <v>30</v>
      </c>
      <c r="AM334" s="9">
        <v>10.7</v>
      </c>
      <c r="AN334" s="19">
        <f t="shared" si="35"/>
        <v>2.3589433999999999E-2</v>
      </c>
    </row>
    <row r="335" spans="33:40" x14ac:dyDescent="0.25">
      <c r="AG335" s="32">
        <v>42660</v>
      </c>
      <c r="AH335" s="9" t="s">
        <v>30</v>
      </c>
      <c r="AI335" s="9">
        <v>4.4000000000000004</v>
      </c>
      <c r="AJ335" s="19">
        <f t="shared" si="34"/>
        <v>9.7003280000000011E-3</v>
      </c>
      <c r="AK335" s="32">
        <v>42336</v>
      </c>
      <c r="AL335" s="9" t="s">
        <v>30</v>
      </c>
      <c r="AM335" s="9">
        <v>38.200000000000003</v>
      </c>
      <c r="AN335" s="19">
        <f t="shared" si="35"/>
        <v>8.4216484000000008E-2</v>
      </c>
    </row>
    <row r="336" spans="33:40" x14ac:dyDescent="0.25">
      <c r="AG336" s="32">
        <v>42661</v>
      </c>
      <c r="AH336" s="9" t="s">
        <v>30</v>
      </c>
      <c r="AI336" s="9">
        <v>45.2</v>
      </c>
      <c r="AJ336" s="19">
        <f t="shared" si="34"/>
        <v>9.9648824000000011E-2</v>
      </c>
      <c r="AK336" s="32">
        <v>42336</v>
      </c>
      <c r="AL336" s="9" t="s">
        <v>30</v>
      </c>
      <c r="AM336" s="9">
        <v>48.8</v>
      </c>
      <c r="AN336" s="19">
        <f t="shared" si="35"/>
        <v>0.107585456</v>
      </c>
    </row>
    <row r="337" spans="33:40" x14ac:dyDescent="0.25">
      <c r="AG337" s="32">
        <v>42661</v>
      </c>
      <c r="AH337" s="9" t="s">
        <v>30</v>
      </c>
      <c r="AI337" s="9">
        <v>28.4</v>
      </c>
      <c r="AJ337" s="19">
        <f t="shared" si="34"/>
        <v>6.2611208000000002E-2</v>
      </c>
      <c r="AK337" s="32">
        <v>42336</v>
      </c>
      <c r="AL337" s="9" t="s">
        <v>30</v>
      </c>
      <c r="AM337" s="9">
        <v>28.3</v>
      </c>
      <c r="AN337" s="19">
        <f t="shared" si="35"/>
        <v>6.2390746000000004E-2</v>
      </c>
    </row>
    <row r="338" spans="33:40" x14ac:dyDescent="0.25">
      <c r="AG338" s="32">
        <v>42661</v>
      </c>
      <c r="AH338" s="9" t="s">
        <v>30</v>
      </c>
      <c r="AI338" s="9">
        <v>29.7</v>
      </c>
      <c r="AJ338" s="19">
        <f t="shared" si="34"/>
        <v>6.5477214000000006E-2</v>
      </c>
      <c r="AK338" s="32">
        <v>42336</v>
      </c>
      <c r="AL338" s="9" t="s">
        <v>30</v>
      </c>
      <c r="AM338" s="9">
        <v>11.2</v>
      </c>
      <c r="AN338" s="19">
        <f t="shared" si="35"/>
        <v>2.4691743999999998E-2</v>
      </c>
    </row>
    <row r="339" spans="33:40" x14ac:dyDescent="0.25">
      <c r="AG339" s="32">
        <v>42661</v>
      </c>
      <c r="AH339" s="9" t="s">
        <v>30</v>
      </c>
      <c r="AI339" s="9">
        <v>42.3</v>
      </c>
      <c r="AJ339" s="19">
        <f t="shared" si="34"/>
        <v>9.3255425999999988E-2</v>
      </c>
      <c r="AK339" s="32">
        <v>42336</v>
      </c>
      <c r="AL339" s="9" t="s">
        <v>30</v>
      </c>
      <c r="AM339" s="9">
        <v>14</v>
      </c>
      <c r="AN339" s="19">
        <f t="shared" si="35"/>
        <v>3.0864679999999999E-2</v>
      </c>
    </row>
    <row r="340" spans="33:40" x14ac:dyDescent="0.25">
      <c r="AG340" s="32">
        <v>42661</v>
      </c>
      <c r="AH340" s="9" t="s">
        <v>30</v>
      </c>
      <c r="AI340" s="9">
        <v>25.4</v>
      </c>
      <c r="AJ340" s="19">
        <f t="shared" si="34"/>
        <v>5.5997347999999995E-2</v>
      </c>
      <c r="AK340" s="32">
        <v>42336</v>
      </c>
      <c r="AL340" s="9" t="s">
        <v>30</v>
      </c>
      <c r="AM340" s="9">
        <v>16</v>
      </c>
      <c r="AN340" s="19">
        <f t="shared" si="35"/>
        <v>3.527392E-2</v>
      </c>
    </row>
    <row r="341" spans="33:40" x14ac:dyDescent="0.25">
      <c r="AG341" s="32">
        <v>42661</v>
      </c>
      <c r="AH341" s="9" t="s">
        <v>30</v>
      </c>
      <c r="AI341" s="9">
        <v>10.4</v>
      </c>
      <c r="AJ341" s="19">
        <f t="shared" si="34"/>
        <v>2.2928047999999999E-2</v>
      </c>
      <c r="AK341" s="32">
        <v>42336</v>
      </c>
      <c r="AL341" s="9" t="s">
        <v>30</v>
      </c>
      <c r="AM341" s="9">
        <v>26.8</v>
      </c>
      <c r="AN341" s="19">
        <f t="shared" si="35"/>
        <v>5.9083816000000004E-2</v>
      </c>
    </row>
    <row r="342" spans="33:40" x14ac:dyDescent="0.25">
      <c r="AG342" s="32">
        <v>42661</v>
      </c>
      <c r="AH342" s="9" t="s">
        <v>30</v>
      </c>
      <c r="AI342" s="9">
        <v>9.6</v>
      </c>
      <c r="AJ342" s="19">
        <f t="shared" si="34"/>
        <v>2.1164352000000001E-2</v>
      </c>
      <c r="AK342" s="32">
        <v>42336</v>
      </c>
      <c r="AL342" s="9" t="s">
        <v>30</v>
      </c>
      <c r="AM342" s="9">
        <v>12.6</v>
      </c>
      <c r="AN342" s="19">
        <f t="shared" si="35"/>
        <v>2.7778212E-2</v>
      </c>
    </row>
    <row r="343" spans="33:40" x14ac:dyDescent="0.25">
      <c r="AG343" s="32">
        <v>42661</v>
      </c>
      <c r="AH343" s="9" t="s">
        <v>30</v>
      </c>
      <c r="AI343" s="9">
        <v>11.1</v>
      </c>
      <c r="AJ343" s="19">
        <f t="shared" si="34"/>
        <v>2.4471282E-2</v>
      </c>
      <c r="AK343" s="32">
        <v>42336</v>
      </c>
      <c r="AL343" s="9" t="s">
        <v>30</v>
      </c>
      <c r="AM343" s="9">
        <v>14.1</v>
      </c>
      <c r="AN343" s="19">
        <f t="shared" si="35"/>
        <v>3.1085142E-2</v>
      </c>
    </row>
    <row r="344" spans="33:40" x14ac:dyDescent="0.25">
      <c r="AG344" s="32">
        <v>42661</v>
      </c>
      <c r="AH344" s="9" t="s">
        <v>30</v>
      </c>
      <c r="AI344" s="9">
        <v>20.9</v>
      </c>
      <c r="AJ344" s="19">
        <f t="shared" si="34"/>
        <v>4.6076557999999997E-2</v>
      </c>
      <c r="AK344" s="32">
        <v>42336</v>
      </c>
      <c r="AL344" s="9" t="s">
        <v>30</v>
      </c>
      <c r="AM344" s="9">
        <v>13.8</v>
      </c>
      <c r="AN344" s="19">
        <f t="shared" si="35"/>
        <v>3.0423756000000003E-2</v>
      </c>
    </row>
    <row r="345" spans="33:40" x14ac:dyDescent="0.25">
      <c r="AG345" s="32">
        <v>42662</v>
      </c>
      <c r="AH345" s="9" t="s">
        <v>30</v>
      </c>
      <c r="AI345" s="9">
        <v>77.3</v>
      </c>
      <c r="AJ345" s="19">
        <f t="shared" si="34"/>
        <v>0.170417126</v>
      </c>
      <c r="AK345" s="32">
        <v>42336</v>
      </c>
      <c r="AL345" s="9" t="s">
        <v>30</v>
      </c>
      <c r="AM345" s="9">
        <v>37.799999999999997</v>
      </c>
      <c r="AN345" s="19">
        <f t="shared" si="35"/>
        <v>8.333463599999999E-2</v>
      </c>
    </row>
    <row r="346" spans="33:40" x14ac:dyDescent="0.25">
      <c r="AG346" s="32">
        <v>42662</v>
      </c>
      <c r="AH346" s="9" t="s">
        <v>30</v>
      </c>
      <c r="AI346" s="9">
        <v>11.3</v>
      </c>
      <c r="AJ346" s="19">
        <f t="shared" si="34"/>
        <v>2.4912206000000003E-2</v>
      </c>
      <c r="AK346" s="32">
        <v>42336</v>
      </c>
      <c r="AL346" s="9" t="s">
        <v>30</v>
      </c>
      <c r="AM346" s="9">
        <v>16.7</v>
      </c>
      <c r="AN346" s="19">
        <f t="shared" si="35"/>
        <v>3.6817153999999998E-2</v>
      </c>
    </row>
    <row r="347" spans="33:40" x14ac:dyDescent="0.25">
      <c r="AG347" s="32">
        <v>42662</v>
      </c>
      <c r="AH347" s="9" t="s">
        <v>30</v>
      </c>
      <c r="AI347" s="9">
        <v>7.3</v>
      </c>
      <c r="AJ347" s="19">
        <f t="shared" si="34"/>
        <v>1.6093725999999999E-2</v>
      </c>
      <c r="AK347" s="32">
        <v>42336</v>
      </c>
      <c r="AL347" s="9" t="s">
        <v>30</v>
      </c>
      <c r="AM347" s="9">
        <v>10.3</v>
      </c>
      <c r="AN347" s="19">
        <f t="shared" si="35"/>
        <v>2.2707586000000002E-2</v>
      </c>
    </row>
    <row r="348" spans="33:40" x14ac:dyDescent="0.25">
      <c r="AG348" s="32">
        <v>42662</v>
      </c>
      <c r="AH348" s="9" t="s">
        <v>30</v>
      </c>
      <c r="AI348" s="9">
        <v>29.3</v>
      </c>
      <c r="AJ348" s="19">
        <f t="shared" si="34"/>
        <v>6.4595366000000001E-2</v>
      </c>
      <c r="AK348" s="32">
        <v>42336</v>
      </c>
      <c r="AL348" s="9" t="s">
        <v>30</v>
      </c>
      <c r="AM348" s="9">
        <v>11.7</v>
      </c>
      <c r="AN348" s="19">
        <f t="shared" si="35"/>
        <v>2.5794054E-2</v>
      </c>
    </row>
    <row r="349" spans="33:40" x14ac:dyDescent="0.25">
      <c r="AG349" s="32">
        <v>42662</v>
      </c>
      <c r="AH349" s="9" t="s">
        <v>30</v>
      </c>
      <c r="AI349" s="9">
        <v>20.5</v>
      </c>
      <c r="AJ349" s="19">
        <f t="shared" si="34"/>
        <v>4.5194709999999999E-2</v>
      </c>
      <c r="AK349" s="32">
        <v>42336</v>
      </c>
      <c r="AL349" s="9" t="s">
        <v>30</v>
      </c>
      <c r="AM349" s="9">
        <v>53</v>
      </c>
      <c r="AN349" s="19">
        <f t="shared" si="35"/>
        <v>0.11684485999999999</v>
      </c>
    </row>
    <row r="350" spans="33:40" x14ac:dyDescent="0.25">
      <c r="AG350" s="32">
        <v>42662</v>
      </c>
      <c r="AH350" s="9" t="s">
        <v>30</v>
      </c>
      <c r="AI350" s="9">
        <v>27.5</v>
      </c>
      <c r="AJ350" s="19">
        <f t="shared" si="34"/>
        <v>6.0627050000000002E-2</v>
      </c>
      <c r="AK350" s="32">
        <v>42336</v>
      </c>
      <c r="AL350" s="9" t="s">
        <v>30</v>
      </c>
      <c r="AM350" s="9">
        <v>37.200000000000003</v>
      </c>
      <c r="AN350" s="19">
        <f t="shared" si="35"/>
        <v>8.2011864000000004E-2</v>
      </c>
    </row>
    <row r="351" spans="33:40" x14ac:dyDescent="0.25">
      <c r="AG351" s="32">
        <v>42662</v>
      </c>
      <c r="AH351" s="9" t="s">
        <v>30</v>
      </c>
      <c r="AI351" s="9">
        <v>7.5</v>
      </c>
      <c r="AJ351" s="19">
        <f t="shared" si="34"/>
        <v>1.6534650000000001E-2</v>
      </c>
      <c r="AK351" s="32">
        <v>42336</v>
      </c>
      <c r="AL351" s="9" t="s">
        <v>30</v>
      </c>
      <c r="AM351" s="9">
        <v>14.2</v>
      </c>
      <c r="AN351" s="19">
        <f t="shared" si="35"/>
        <v>3.1305604000000001E-2</v>
      </c>
    </row>
    <row r="352" spans="33:40" x14ac:dyDescent="0.25">
      <c r="AG352" s="32">
        <v>42662</v>
      </c>
      <c r="AH352" s="9" t="s">
        <v>30</v>
      </c>
      <c r="AI352" s="9">
        <v>14</v>
      </c>
      <c r="AJ352" s="19">
        <f t="shared" ref="AJ352:AJ415" si="36">AI352*0.00220462</f>
        <v>3.0864679999999999E-2</v>
      </c>
      <c r="AK352" s="32">
        <v>42336</v>
      </c>
      <c r="AL352" s="9" t="s">
        <v>30</v>
      </c>
      <c r="AM352" s="9">
        <v>10.8</v>
      </c>
      <c r="AN352" s="19">
        <f t="shared" si="35"/>
        <v>2.3809896000000001E-2</v>
      </c>
    </row>
    <row r="353" spans="33:40" x14ac:dyDescent="0.25">
      <c r="AG353" s="32">
        <v>42663</v>
      </c>
      <c r="AH353" s="9" t="s">
        <v>30</v>
      </c>
      <c r="AI353" s="9">
        <v>23.6</v>
      </c>
      <c r="AJ353" s="19">
        <f t="shared" si="36"/>
        <v>5.2029032000000003E-2</v>
      </c>
      <c r="AK353" s="32">
        <v>42336</v>
      </c>
      <c r="AL353" s="9" t="s">
        <v>30</v>
      </c>
      <c r="AM353" s="9">
        <v>6.1</v>
      </c>
      <c r="AN353" s="19">
        <f t="shared" si="35"/>
        <v>1.3448181999999999E-2</v>
      </c>
    </row>
    <row r="354" spans="33:40" x14ac:dyDescent="0.25">
      <c r="AG354" s="32">
        <v>42663</v>
      </c>
      <c r="AH354" s="9" t="s">
        <v>30</v>
      </c>
      <c r="AI354" s="9">
        <v>31</v>
      </c>
      <c r="AJ354" s="19">
        <f t="shared" si="36"/>
        <v>6.8343219999999996E-2</v>
      </c>
      <c r="AK354" s="32">
        <v>42336</v>
      </c>
      <c r="AL354" s="9" t="s">
        <v>30</v>
      </c>
      <c r="AM354" s="9">
        <v>38.5</v>
      </c>
      <c r="AN354" s="19">
        <f t="shared" si="35"/>
        <v>8.4877869999999994E-2</v>
      </c>
    </row>
    <row r="355" spans="33:40" x14ac:dyDescent="0.25">
      <c r="AG355" s="32">
        <v>42663</v>
      </c>
      <c r="AH355" s="9" t="s">
        <v>30</v>
      </c>
      <c r="AI355" s="9">
        <v>27</v>
      </c>
      <c r="AJ355" s="19">
        <f t="shared" si="36"/>
        <v>5.952474E-2</v>
      </c>
      <c r="AK355" s="32">
        <v>42336</v>
      </c>
      <c r="AL355" s="9" t="s">
        <v>30</v>
      </c>
      <c r="AM355" s="9">
        <v>12.7</v>
      </c>
      <c r="AN355" s="19">
        <f t="shared" si="35"/>
        <v>2.7998673999999998E-2</v>
      </c>
    </row>
    <row r="356" spans="33:40" x14ac:dyDescent="0.25">
      <c r="AG356" s="32">
        <v>42663</v>
      </c>
      <c r="AH356" s="9" t="s">
        <v>30</v>
      </c>
      <c r="AI356" s="9">
        <v>34.6</v>
      </c>
      <c r="AJ356" s="19">
        <f t="shared" si="36"/>
        <v>7.6279852000000009E-2</v>
      </c>
      <c r="AK356" s="32">
        <v>42336</v>
      </c>
      <c r="AL356" s="9" t="s">
        <v>30</v>
      </c>
      <c r="AM356" s="9">
        <v>22.6</v>
      </c>
      <c r="AN356" s="19">
        <f t="shared" si="35"/>
        <v>4.9824412000000005E-2</v>
      </c>
    </row>
    <row r="357" spans="33:40" x14ac:dyDescent="0.25">
      <c r="AG357" s="32">
        <v>42663</v>
      </c>
      <c r="AH357" s="9" t="s">
        <v>30</v>
      </c>
      <c r="AI357" s="9">
        <v>16.8</v>
      </c>
      <c r="AJ357" s="19">
        <f t="shared" si="36"/>
        <v>3.7037616000000002E-2</v>
      </c>
      <c r="AK357" s="32">
        <v>42336</v>
      </c>
      <c r="AL357" s="9" t="s">
        <v>30</v>
      </c>
      <c r="AM357" s="9">
        <v>39.6</v>
      </c>
      <c r="AN357" s="19">
        <f t="shared" si="35"/>
        <v>8.7302952000000003E-2</v>
      </c>
    </row>
    <row r="358" spans="33:40" x14ac:dyDescent="0.25">
      <c r="AG358" s="32">
        <v>42663</v>
      </c>
      <c r="AH358" s="9" t="s">
        <v>30</v>
      </c>
      <c r="AI358" s="9">
        <v>34.9</v>
      </c>
      <c r="AJ358" s="19">
        <f t="shared" si="36"/>
        <v>7.6941237999999995E-2</v>
      </c>
      <c r="AK358" s="32">
        <v>42336</v>
      </c>
      <c r="AL358" s="9" t="s">
        <v>30</v>
      </c>
      <c r="AM358" s="9">
        <v>26.4</v>
      </c>
      <c r="AN358" s="19">
        <f t="shared" si="35"/>
        <v>5.8201968E-2</v>
      </c>
    </row>
    <row r="359" spans="33:40" x14ac:dyDescent="0.25">
      <c r="AG359" s="32">
        <v>42663</v>
      </c>
      <c r="AH359" s="9" t="s">
        <v>30</v>
      </c>
      <c r="AI359" s="9">
        <v>34.1</v>
      </c>
      <c r="AJ359" s="19">
        <f t="shared" si="36"/>
        <v>7.5177542E-2</v>
      </c>
      <c r="AK359" s="32">
        <v>42336</v>
      </c>
      <c r="AL359" s="9" t="s">
        <v>30</v>
      </c>
      <c r="AM359" s="9">
        <v>44</v>
      </c>
      <c r="AN359" s="19">
        <f t="shared" si="35"/>
        <v>9.7003279999999997E-2</v>
      </c>
    </row>
    <row r="360" spans="33:40" x14ac:dyDescent="0.25">
      <c r="AG360" s="32">
        <v>42663</v>
      </c>
      <c r="AH360" s="9" t="s">
        <v>30</v>
      </c>
      <c r="AI360" s="9">
        <v>12.1</v>
      </c>
      <c r="AJ360" s="19">
        <f t="shared" si="36"/>
        <v>2.6675901999999998E-2</v>
      </c>
      <c r="AK360" s="32">
        <v>42336</v>
      </c>
      <c r="AL360" s="9" t="s">
        <v>30</v>
      </c>
      <c r="AM360" s="9">
        <v>22.7</v>
      </c>
      <c r="AN360" s="19">
        <f t="shared" si="35"/>
        <v>5.0044873999999996E-2</v>
      </c>
    </row>
    <row r="361" spans="33:40" x14ac:dyDescent="0.25">
      <c r="AG361" s="32">
        <v>42663</v>
      </c>
      <c r="AH361" s="9" t="s">
        <v>30</v>
      </c>
      <c r="AI361" s="9">
        <v>8.5</v>
      </c>
      <c r="AJ361" s="19">
        <f t="shared" si="36"/>
        <v>1.8739269999999999E-2</v>
      </c>
      <c r="AK361" s="32">
        <v>42336</v>
      </c>
      <c r="AL361" s="9" t="s">
        <v>30</v>
      </c>
      <c r="AM361" s="9">
        <v>8.6999999999999993</v>
      </c>
      <c r="AN361" s="19">
        <f t="shared" si="35"/>
        <v>1.9180193999999998E-2</v>
      </c>
    </row>
    <row r="362" spans="33:40" x14ac:dyDescent="0.25">
      <c r="AG362" s="32">
        <v>42663</v>
      </c>
      <c r="AH362" s="9" t="s">
        <v>30</v>
      </c>
      <c r="AI362" s="9">
        <v>26.5</v>
      </c>
      <c r="AJ362" s="19">
        <f t="shared" si="36"/>
        <v>5.8422429999999997E-2</v>
      </c>
      <c r="AK362" s="32">
        <v>42336</v>
      </c>
      <c r="AL362" s="9" t="s">
        <v>30</v>
      </c>
      <c r="AM362" s="9">
        <v>23.3</v>
      </c>
      <c r="AN362" s="19">
        <f t="shared" si="35"/>
        <v>5.1367646000000003E-2</v>
      </c>
    </row>
    <row r="363" spans="33:40" x14ac:dyDescent="0.25">
      <c r="AG363" s="32">
        <v>42663</v>
      </c>
      <c r="AH363" s="9" t="s">
        <v>30</v>
      </c>
      <c r="AI363" s="9">
        <v>93.2</v>
      </c>
      <c r="AJ363" s="19">
        <f t="shared" si="36"/>
        <v>0.20547058400000001</v>
      </c>
      <c r="AK363" s="32">
        <v>42336</v>
      </c>
      <c r="AL363" s="9" t="s">
        <v>30</v>
      </c>
      <c r="AM363" s="9">
        <v>40.6</v>
      </c>
      <c r="AN363" s="19">
        <f t="shared" si="35"/>
        <v>8.9507572000000007E-2</v>
      </c>
    </row>
    <row r="364" spans="33:40" x14ac:dyDescent="0.25">
      <c r="AG364" s="32">
        <v>42663</v>
      </c>
      <c r="AH364" s="9" t="s">
        <v>30</v>
      </c>
      <c r="AI364" s="9">
        <v>24.3</v>
      </c>
      <c r="AJ364" s="19">
        <f t="shared" si="36"/>
        <v>5.3572266E-2</v>
      </c>
      <c r="AK364" s="32">
        <v>42336</v>
      </c>
      <c r="AL364" s="9" t="s">
        <v>30</v>
      </c>
      <c r="AM364" s="9">
        <v>40.700000000000003</v>
      </c>
      <c r="AN364" s="19">
        <f t="shared" si="35"/>
        <v>8.9728034000000012E-2</v>
      </c>
    </row>
    <row r="365" spans="33:40" x14ac:dyDescent="0.25">
      <c r="AG365" s="32">
        <v>42663</v>
      </c>
      <c r="AH365" s="9" t="s">
        <v>30</v>
      </c>
      <c r="AI365" s="9">
        <v>29</v>
      </c>
      <c r="AJ365" s="19">
        <f t="shared" si="36"/>
        <v>6.3933980000000001E-2</v>
      </c>
      <c r="AK365" s="32">
        <v>42336</v>
      </c>
      <c r="AL365" s="9" t="s">
        <v>30</v>
      </c>
      <c r="AM365" s="9">
        <v>12.7</v>
      </c>
      <c r="AN365" s="19">
        <f t="shared" si="35"/>
        <v>2.7998673999999998E-2</v>
      </c>
    </row>
    <row r="366" spans="33:40" x14ac:dyDescent="0.25">
      <c r="AG366" s="32">
        <v>42663</v>
      </c>
      <c r="AH366" s="9" t="s">
        <v>30</v>
      </c>
      <c r="AI366" s="9">
        <v>12.7</v>
      </c>
      <c r="AJ366" s="19">
        <f t="shared" si="36"/>
        <v>2.7998673999999998E-2</v>
      </c>
      <c r="AK366" s="32">
        <v>42336</v>
      </c>
      <c r="AL366" s="9" t="s">
        <v>30</v>
      </c>
      <c r="AM366" s="9">
        <v>9.1999999999999993</v>
      </c>
      <c r="AN366" s="19">
        <f t="shared" si="35"/>
        <v>2.0282504E-2</v>
      </c>
    </row>
    <row r="367" spans="33:40" x14ac:dyDescent="0.25">
      <c r="AG367" s="32">
        <v>42663</v>
      </c>
      <c r="AH367" s="9" t="s">
        <v>30</v>
      </c>
      <c r="AI367" s="9">
        <v>30.5</v>
      </c>
      <c r="AJ367" s="19">
        <f t="shared" si="36"/>
        <v>6.7240910000000001E-2</v>
      </c>
      <c r="AK367" s="32">
        <v>42336</v>
      </c>
      <c r="AL367" s="9" t="s">
        <v>30</v>
      </c>
      <c r="AM367" s="9">
        <v>45.6</v>
      </c>
      <c r="AN367" s="19">
        <f t="shared" si="35"/>
        <v>0.100530672</v>
      </c>
    </row>
    <row r="368" spans="33:40" x14ac:dyDescent="0.25">
      <c r="AG368" s="32">
        <v>42663</v>
      </c>
      <c r="AH368" s="9" t="s">
        <v>30</v>
      </c>
      <c r="AI368" s="9">
        <v>81.3</v>
      </c>
      <c r="AJ368" s="19">
        <f t="shared" si="36"/>
        <v>0.17923560599999999</v>
      </c>
      <c r="AK368" s="32">
        <v>42336</v>
      </c>
      <c r="AL368" s="9" t="s">
        <v>30</v>
      </c>
      <c r="AM368" s="9">
        <v>27.8</v>
      </c>
      <c r="AN368" s="19">
        <f t="shared" si="35"/>
        <v>6.1288436000000002E-2</v>
      </c>
    </row>
    <row r="369" spans="33:40" x14ac:dyDescent="0.25">
      <c r="AG369" s="32">
        <v>42663</v>
      </c>
      <c r="AH369" s="9" t="s">
        <v>30</v>
      </c>
      <c r="AI369" s="9">
        <v>32.200000000000003</v>
      </c>
      <c r="AJ369" s="19">
        <f t="shared" si="36"/>
        <v>7.098876400000001E-2</v>
      </c>
      <c r="AK369" s="32">
        <v>42336</v>
      </c>
      <c r="AL369" s="9" t="s">
        <v>30</v>
      </c>
      <c r="AM369" s="9">
        <v>20.9</v>
      </c>
      <c r="AN369" s="19">
        <f t="shared" si="35"/>
        <v>4.6076557999999997E-2</v>
      </c>
    </row>
    <row r="370" spans="33:40" x14ac:dyDescent="0.25">
      <c r="AG370" s="32">
        <v>42663</v>
      </c>
      <c r="AH370" s="9" t="s">
        <v>30</v>
      </c>
      <c r="AI370" s="9">
        <v>11.3</v>
      </c>
      <c r="AJ370" s="19">
        <f t="shared" si="36"/>
        <v>2.4912206000000003E-2</v>
      </c>
      <c r="AK370" s="32">
        <v>42336</v>
      </c>
      <c r="AL370" s="9" t="s">
        <v>30</v>
      </c>
      <c r="AM370" s="9">
        <v>23.3</v>
      </c>
      <c r="AN370" s="19">
        <f t="shared" si="35"/>
        <v>5.1367646000000003E-2</v>
      </c>
    </row>
    <row r="371" spans="33:40" x14ac:dyDescent="0.25">
      <c r="AG371" s="32">
        <v>42663</v>
      </c>
      <c r="AH371" s="9" t="s">
        <v>30</v>
      </c>
      <c r="AI371" s="9">
        <v>76.5</v>
      </c>
      <c r="AJ371" s="19">
        <f t="shared" si="36"/>
        <v>0.16865342999999999</v>
      </c>
      <c r="AK371" s="32">
        <v>42336</v>
      </c>
      <c r="AL371" s="9" t="s">
        <v>30</v>
      </c>
      <c r="AM371" s="9">
        <v>29.7</v>
      </c>
      <c r="AN371" s="19">
        <f t="shared" ref="AN371:AN394" si="37">AM371*0.00220462</f>
        <v>6.5477214000000006E-2</v>
      </c>
    </row>
    <row r="372" spans="33:40" x14ac:dyDescent="0.25">
      <c r="AG372" s="32">
        <v>42665</v>
      </c>
      <c r="AH372" s="9" t="s">
        <v>30</v>
      </c>
      <c r="AI372" s="9">
        <v>27.6</v>
      </c>
      <c r="AJ372" s="19">
        <f t="shared" si="36"/>
        <v>6.0847512000000006E-2</v>
      </c>
      <c r="AK372" s="32">
        <v>42336</v>
      </c>
      <c r="AL372" s="9" t="s">
        <v>30</v>
      </c>
      <c r="AM372" s="9">
        <v>25.9</v>
      </c>
      <c r="AN372" s="19">
        <f t="shared" si="37"/>
        <v>5.7099657999999998E-2</v>
      </c>
    </row>
    <row r="373" spans="33:40" x14ac:dyDescent="0.25">
      <c r="AG373" s="32">
        <v>42665</v>
      </c>
      <c r="AH373" s="9" t="s">
        <v>30</v>
      </c>
      <c r="AI373" s="9">
        <v>33.700000000000003</v>
      </c>
      <c r="AJ373" s="19">
        <f t="shared" si="36"/>
        <v>7.4295694000000009E-2</v>
      </c>
      <c r="AK373" s="32">
        <v>42336</v>
      </c>
      <c r="AL373" s="9" t="s">
        <v>30</v>
      </c>
      <c r="AM373" s="9">
        <v>13.8</v>
      </c>
      <c r="AN373" s="19">
        <f t="shared" si="37"/>
        <v>3.0423756000000003E-2</v>
      </c>
    </row>
    <row r="374" spans="33:40" x14ac:dyDescent="0.25">
      <c r="AG374" s="32">
        <v>42665</v>
      </c>
      <c r="AH374" s="9" t="s">
        <v>30</v>
      </c>
      <c r="AI374" s="9">
        <v>13.1</v>
      </c>
      <c r="AJ374" s="19">
        <f t="shared" si="36"/>
        <v>2.8880521999999999E-2</v>
      </c>
      <c r="AK374" s="32">
        <v>42336</v>
      </c>
      <c r="AL374" s="9" t="s">
        <v>30</v>
      </c>
      <c r="AM374" s="9">
        <v>11.8</v>
      </c>
      <c r="AN374" s="19">
        <f t="shared" si="37"/>
        <v>2.6014516000000001E-2</v>
      </c>
    </row>
    <row r="375" spans="33:40" x14ac:dyDescent="0.25">
      <c r="AG375" s="32">
        <v>42665</v>
      </c>
      <c r="AH375" s="9" t="s">
        <v>30</v>
      </c>
      <c r="AI375" s="9">
        <v>30.3</v>
      </c>
      <c r="AJ375" s="19">
        <f t="shared" si="36"/>
        <v>6.6799986000000006E-2</v>
      </c>
      <c r="AK375" s="32">
        <v>42336</v>
      </c>
      <c r="AL375" s="9" t="s">
        <v>30</v>
      </c>
      <c r="AM375" s="9">
        <v>21.9</v>
      </c>
      <c r="AN375" s="19">
        <f t="shared" si="37"/>
        <v>4.8281177999999994E-2</v>
      </c>
    </row>
    <row r="376" spans="33:40" x14ac:dyDescent="0.25">
      <c r="AG376" s="32">
        <v>42665</v>
      </c>
      <c r="AH376" s="9" t="s">
        <v>30</v>
      </c>
      <c r="AI376" s="9">
        <v>24.1</v>
      </c>
      <c r="AJ376" s="19">
        <f t="shared" si="36"/>
        <v>5.3131342000000005E-2</v>
      </c>
      <c r="AK376" s="32">
        <v>42336</v>
      </c>
      <c r="AL376" s="9" t="s">
        <v>30</v>
      </c>
      <c r="AM376" s="9">
        <v>30.4</v>
      </c>
      <c r="AN376" s="19">
        <f t="shared" si="37"/>
        <v>6.7020447999999996E-2</v>
      </c>
    </row>
    <row r="377" spans="33:40" x14ac:dyDescent="0.25">
      <c r="AG377" s="32">
        <v>42665</v>
      </c>
      <c r="AH377" s="9" t="s">
        <v>30</v>
      </c>
      <c r="AI377" s="9">
        <v>28.4</v>
      </c>
      <c r="AJ377" s="19">
        <f t="shared" si="36"/>
        <v>6.2611208000000002E-2</v>
      </c>
      <c r="AK377" s="32">
        <v>42336</v>
      </c>
      <c r="AL377" s="9" t="s">
        <v>30</v>
      </c>
      <c r="AM377" s="9">
        <v>29.7</v>
      </c>
      <c r="AN377" s="19">
        <f t="shared" si="37"/>
        <v>6.5477214000000006E-2</v>
      </c>
    </row>
    <row r="378" spans="33:40" x14ac:dyDescent="0.25">
      <c r="AG378" s="32">
        <v>42665</v>
      </c>
      <c r="AH378" s="9" t="s">
        <v>30</v>
      </c>
      <c r="AI378" s="9">
        <v>23.5</v>
      </c>
      <c r="AJ378" s="19">
        <f t="shared" si="36"/>
        <v>5.1808569999999998E-2</v>
      </c>
      <c r="AK378" s="32">
        <v>42338</v>
      </c>
      <c r="AL378" s="9" t="s">
        <v>30</v>
      </c>
      <c r="AM378" s="9">
        <v>34.700000000000003</v>
      </c>
      <c r="AN378" s="19">
        <f t="shared" si="37"/>
        <v>7.6500314000000014E-2</v>
      </c>
    </row>
    <row r="379" spans="33:40" x14ac:dyDescent="0.25">
      <c r="AG379" s="32">
        <v>42665</v>
      </c>
      <c r="AH379" s="9" t="s">
        <v>30</v>
      </c>
      <c r="AI379" s="9">
        <v>31.6</v>
      </c>
      <c r="AJ379" s="19">
        <f t="shared" si="36"/>
        <v>6.966599200000001E-2</v>
      </c>
      <c r="AK379" s="32">
        <v>42338</v>
      </c>
      <c r="AL379" s="9" t="s">
        <v>30</v>
      </c>
      <c r="AM379" s="9">
        <v>40.299999999999997</v>
      </c>
      <c r="AN379" s="19">
        <f t="shared" si="37"/>
        <v>8.8846185999999994E-2</v>
      </c>
    </row>
    <row r="380" spans="33:40" x14ac:dyDescent="0.25">
      <c r="AG380" s="32">
        <v>42665</v>
      </c>
      <c r="AH380" s="9" t="s">
        <v>30</v>
      </c>
      <c r="AI380" s="9">
        <v>26.7</v>
      </c>
      <c r="AJ380" s="19">
        <f t="shared" si="36"/>
        <v>5.8863354E-2</v>
      </c>
      <c r="AK380" s="32">
        <v>42338</v>
      </c>
      <c r="AL380" s="9" t="s">
        <v>30</v>
      </c>
      <c r="AM380" s="9">
        <v>29.3</v>
      </c>
      <c r="AN380" s="19">
        <f t="shared" si="37"/>
        <v>6.4595366000000001E-2</v>
      </c>
    </row>
    <row r="381" spans="33:40" x14ac:dyDescent="0.25">
      <c r="AG381" s="32">
        <v>42665</v>
      </c>
      <c r="AH381" s="9" t="s">
        <v>30</v>
      </c>
      <c r="AI381" s="9">
        <v>41.4</v>
      </c>
      <c r="AJ381" s="19">
        <f t="shared" si="36"/>
        <v>9.1271268000000003E-2</v>
      </c>
      <c r="AK381" s="32">
        <v>42338</v>
      </c>
      <c r="AL381" s="9" t="s">
        <v>30</v>
      </c>
      <c r="AM381" s="9">
        <v>46.2</v>
      </c>
      <c r="AN381" s="19">
        <f t="shared" si="37"/>
        <v>0.101853444</v>
      </c>
    </row>
    <row r="382" spans="33:40" x14ac:dyDescent="0.25">
      <c r="AG382" s="32">
        <v>42665</v>
      </c>
      <c r="AH382" s="9" t="s">
        <v>30</v>
      </c>
      <c r="AI382" s="9">
        <v>27.3</v>
      </c>
      <c r="AJ382" s="19">
        <f t="shared" si="36"/>
        <v>6.0186126E-2</v>
      </c>
      <c r="AK382" s="32">
        <v>42338</v>
      </c>
      <c r="AL382" s="9" t="s">
        <v>30</v>
      </c>
      <c r="AM382" s="9">
        <v>38</v>
      </c>
      <c r="AN382" s="19">
        <f t="shared" si="37"/>
        <v>8.3775559999999999E-2</v>
      </c>
    </row>
    <row r="383" spans="33:40" x14ac:dyDescent="0.25">
      <c r="AG383" s="32">
        <v>42665</v>
      </c>
      <c r="AH383" s="9" t="s">
        <v>30</v>
      </c>
      <c r="AI383" s="9">
        <v>11</v>
      </c>
      <c r="AJ383" s="19">
        <f t="shared" si="36"/>
        <v>2.4250819999999999E-2</v>
      </c>
      <c r="AK383" s="32">
        <v>42338</v>
      </c>
      <c r="AL383" s="9" t="s">
        <v>30</v>
      </c>
      <c r="AM383" s="9">
        <v>79.400000000000006</v>
      </c>
      <c r="AN383" s="19">
        <f t="shared" si="37"/>
        <v>0.17504682800000002</v>
      </c>
    </row>
    <row r="384" spans="33:40" x14ac:dyDescent="0.25">
      <c r="AG384" s="32">
        <v>42665</v>
      </c>
      <c r="AH384" s="9" t="s">
        <v>30</v>
      </c>
      <c r="AI384" s="9">
        <v>11.1</v>
      </c>
      <c r="AJ384" s="19">
        <f t="shared" si="36"/>
        <v>2.4471282E-2</v>
      </c>
      <c r="AK384" s="32">
        <v>42338</v>
      </c>
      <c r="AL384" s="9" t="s">
        <v>30</v>
      </c>
      <c r="AM384" s="9">
        <v>13.7</v>
      </c>
      <c r="AN384" s="19">
        <f t="shared" si="37"/>
        <v>3.0203293999999999E-2</v>
      </c>
    </row>
    <row r="385" spans="33:40" x14ac:dyDescent="0.25">
      <c r="AG385" s="32">
        <v>42665</v>
      </c>
      <c r="AH385" s="9" t="s">
        <v>30</v>
      </c>
      <c r="AI385" s="9">
        <v>4.8</v>
      </c>
      <c r="AJ385" s="19">
        <f t="shared" si="36"/>
        <v>1.0582176E-2</v>
      </c>
      <c r="AK385" s="32">
        <v>42338</v>
      </c>
      <c r="AL385" s="9" t="s">
        <v>30</v>
      </c>
      <c r="AM385" s="9">
        <v>30.5</v>
      </c>
      <c r="AN385" s="19">
        <f t="shared" si="37"/>
        <v>6.7240910000000001E-2</v>
      </c>
    </row>
    <row r="386" spans="33:40" x14ac:dyDescent="0.25">
      <c r="AG386" s="32">
        <v>42665</v>
      </c>
      <c r="AH386" s="9" t="s">
        <v>30</v>
      </c>
      <c r="AI386" s="9">
        <v>30.6</v>
      </c>
      <c r="AJ386" s="19">
        <f t="shared" si="36"/>
        <v>6.7461372000000006E-2</v>
      </c>
      <c r="AK386" s="32">
        <v>42338</v>
      </c>
      <c r="AL386" s="9" t="s">
        <v>30</v>
      </c>
      <c r="AM386" s="9">
        <v>33</v>
      </c>
      <c r="AN386" s="19">
        <f t="shared" si="37"/>
        <v>7.2752460000000005E-2</v>
      </c>
    </row>
    <row r="387" spans="33:40" x14ac:dyDescent="0.25">
      <c r="AG387" s="32">
        <v>42665</v>
      </c>
      <c r="AH387" s="9" t="s">
        <v>30</v>
      </c>
      <c r="AI387" s="9">
        <v>26.6</v>
      </c>
      <c r="AJ387" s="19">
        <f t="shared" si="36"/>
        <v>5.8642892000000002E-2</v>
      </c>
      <c r="AK387" s="32">
        <v>42338</v>
      </c>
      <c r="AL387" s="9" t="s">
        <v>30</v>
      </c>
      <c r="AM387" s="9">
        <v>19.100000000000001</v>
      </c>
      <c r="AN387" s="19">
        <f t="shared" si="37"/>
        <v>4.2108242000000004E-2</v>
      </c>
    </row>
    <row r="388" spans="33:40" x14ac:dyDescent="0.25">
      <c r="AG388" s="32">
        <v>42665</v>
      </c>
      <c r="AH388" s="9" t="s">
        <v>30</v>
      </c>
      <c r="AI388" s="9">
        <v>24.2</v>
      </c>
      <c r="AJ388" s="19">
        <f t="shared" si="36"/>
        <v>5.3351803999999996E-2</v>
      </c>
      <c r="AK388" s="32">
        <v>42338</v>
      </c>
      <c r="AL388" s="9" t="s">
        <v>30</v>
      </c>
      <c r="AM388" s="9">
        <v>11.8</v>
      </c>
      <c r="AN388" s="19">
        <f t="shared" si="37"/>
        <v>2.6014516000000001E-2</v>
      </c>
    </row>
    <row r="389" spans="33:40" x14ac:dyDescent="0.25">
      <c r="AG389" s="32">
        <v>42665</v>
      </c>
      <c r="AH389" s="9" t="s">
        <v>30</v>
      </c>
      <c r="AI389" s="9">
        <v>29</v>
      </c>
      <c r="AJ389" s="19">
        <f t="shared" si="36"/>
        <v>6.3933980000000001E-2</v>
      </c>
      <c r="AK389" s="32">
        <v>42338</v>
      </c>
      <c r="AL389" s="9" t="s">
        <v>30</v>
      </c>
      <c r="AM389" s="9">
        <v>7.7</v>
      </c>
      <c r="AN389" s="19">
        <f t="shared" si="37"/>
        <v>1.6975574E-2</v>
      </c>
    </row>
    <row r="390" spans="33:40" x14ac:dyDescent="0.25">
      <c r="AG390" s="32">
        <v>42665</v>
      </c>
      <c r="AH390" s="9" t="s">
        <v>30</v>
      </c>
      <c r="AI390" s="9">
        <v>20.9</v>
      </c>
      <c r="AJ390" s="19">
        <f t="shared" si="36"/>
        <v>4.6076557999999997E-2</v>
      </c>
      <c r="AK390" s="32">
        <v>42338</v>
      </c>
      <c r="AL390" s="9" t="s">
        <v>30</v>
      </c>
      <c r="AM390" s="9">
        <v>8.3000000000000007</v>
      </c>
      <c r="AN390" s="19">
        <f t="shared" si="37"/>
        <v>1.8298346E-2</v>
      </c>
    </row>
    <row r="391" spans="33:40" x14ac:dyDescent="0.25">
      <c r="AG391" s="32">
        <v>42665</v>
      </c>
      <c r="AH391" s="9" t="s">
        <v>30</v>
      </c>
      <c r="AI391" s="9">
        <v>92.9</v>
      </c>
      <c r="AJ391" s="19">
        <f t="shared" si="36"/>
        <v>0.20480919800000003</v>
      </c>
      <c r="AK391" s="32">
        <v>42338</v>
      </c>
      <c r="AL391" s="9" t="s">
        <v>30</v>
      </c>
      <c r="AM391" s="9">
        <v>6.9</v>
      </c>
      <c r="AN391" s="19">
        <f t="shared" si="37"/>
        <v>1.5211878000000002E-2</v>
      </c>
    </row>
    <row r="392" spans="33:40" x14ac:dyDescent="0.25">
      <c r="AG392" s="32">
        <v>42665</v>
      </c>
      <c r="AH392" s="9" t="s">
        <v>30</v>
      </c>
      <c r="AI392" s="9">
        <v>26.6</v>
      </c>
      <c r="AJ392" s="19">
        <f t="shared" si="36"/>
        <v>5.8642892000000002E-2</v>
      </c>
      <c r="AK392" s="32">
        <v>42338</v>
      </c>
      <c r="AL392" s="9" t="s">
        <v>30</v>
      </c>
      <c r="AM392" s="9">
        <v>9.1</v>
      </c>
      <c r="AN392" s="19">
        <f t="shared" si="37"/>
        <v>2.0062041999999999E-2</v>
      </c>
    </row>
    <row r="393" spans="33:40" x14ac:dyDescent="0.25">
      <c r="AG393" s="32">
        <v>42665</v>
      </c>
      <c r="AH393" s="9" t="s">
        <v>30</v>
      </c>
      <c r="AI393" s="9">
        <v>23.7</v>
      </c>
      <c r="AJ393" s="19">
        <f t="shared" si="36"/>
        <v>5.2249494E-2</v>
      </c>
      <c r="AK393" s="32">
        <v>42338</v>
      </c>
      <c r="AL393" s="9" t="s">
        <v>30</v>
      </c>
      <c r="AM393" s="9">
        <v>8.6999999999999993</v>
      </c>
      <c r="AN393" s="19">
        <f t="shared" si="37"/>
        <v>1.9180193999999998E-2</v>
      </c>
    </row>
    <row r="394" spans="33:40" x14ac:dyDescent="0.25">
      <c r="AG394" s="32">
        <v>42665</v>
      </c>
      <c r="AH394" s="9" t="s">
        <v>30</v>
      </c>
      <c r="AI394" s="9">
        <v>18.399999999999999</v>
      </c>
      <c r="AJ394" s="19">
        <f t="shared" si="36"/>
        <v>4.0565008E-2</v>
      </c>
      <c r="AK394" s="32">
        <v>42338</v>
      </c>
      <c r="AL394" s="9" t="s">
        <v>30</v>
      </c>
      <c r="AM394" s="9">
        <v>12.7</v>
      </c>
      <c r="AN394" s="19">
        <f t="shared" si="37"/>
        <v>2.7998673999999998E-2</v>
      </c>
    </row>
    <row r="395" spans="33:40" x14ac:dyDescent="0.25">
      <c r="AG395" s="32">
        <v>42665</v>
      </c>
      <c r="AH395" s="9" t="s">
        <v>30</v>
      </c>
      <c r="AI395" s="9">
        <v>22.7</v>
      </c>
      <c r="AJ395" s="19">
        <f t="shared" si="36"/>
        <v>5.0044873999999996E-2</v>
      </c>
    </row>
    <row r="396" spans="33:40" x14ac:dyDescent="0.25">
      <c r="AG396" s="32">
        <v>42665</v>
      </c>
      <c r="AH396" s="9" t="s">
        <v>30</v>
      </c>
      <c r="AI396" s="9">
        <v>39.1</v>
      </c>
      <c r="AJ396" s="19">
        <f t="shared" si="36"/>
        <v>8.6200642000000008E-2</v>
      </c>
    </row>
    <row r="397" spans="33:40" x14ac:dyDescent="0.25">
      <c r="AG397" s="32">
        <v>42665</v>
      </c>
      <c r="AH397" s="9" t="s">
        <v>30</v>
      </c>
      <c r="AI397" s="9">
        <v>5.5</v>
      </c>
      <c r="AJ397" s="19">
        <f t="shared" si="36"/>
        <v>1.212541E-2</v>
      </c>
    </row>
    <row r="398" spans="33:40" x14ac:dyDescent="0.25">
      <c r="AG398" s="32">
        <v>42665</v>
      </c>
      <c r="AH398" s="9" t="s">
        <v>30</v>
      </c>
      <c r="AI398" s="9">
        <v>27.8</v>
      </c>
      <c r="AJ398" s="19">
        <f t="shared" si="36"/>
        <v>6.1288436000000002E-2</v>
      </c>
    </row>
    <row r="399" spans="33:40" x14ac:dyDescent="0.25">
      <c r="AG399" s="32">
        <v>42665</v>
      </c>
      <c r="AH399" s="9" t="s">
        <v>30</v>
      </c>
      <c r="AI399" s="9">
        <v>20.100000000000001</v>
      </c>
      <c r="AJ399" s="19">
        <f t="shared" si="36"/>
        <v>4.4312862000000001E-2</v>
      </c>
    </row>
    <row r="400" spans="33:40" x14ac:dyDescent="0.25">
      <c r="AG400" s="32">
        <v>42665</v>
      </c>
      <c r="AH400" s="9" t="s">
        <v>30</v>
      </c>
      <c r="AI400" s="9">
        <v>28.6</v>
      </c>
      <c r="AJ400" s="19">
        <f t="shared" si="36"/>
        <v>6.3052131999999997E-2</v>
      </c>
    </row>
    <row r="401" spans="33:36" x14ac:dyDescent="0.25">
      <c r="AG401" s="32">
        <v>42665</v>
      </c>
      <c r="AH401" s="9" t="s">
        <v>30</v>
      </c>
      <c r="AI401" s="9">
        <v>19.899999999999999</v>
      </c>
      <c r="AJ401" s="19">
        <f t="shared" si="36"/>
        <v>4.3871937999999999E-2</v>
      </c>
    </row>
    <row r="402" spans="33:36" x14ac:dyDescent="0.25">
      <c r="AG402" s="32">
        <v>42665</v>
      </c>
      <c r="AH402" s="9" t="s">
        <v>30</v>
      </c>
      <c r="AI402" s="9">
        <v>23.9</v>
      </c>
      <c r="AJ402" s="19">
        <f t="shared" si="36"/>
        <v>5.2690417999999996E-2</v>
      </c>
    </row>
    <row r="403" spans="33:36" x14ac:dyDescent="0.25">
      <c r="AG403" s="32">
        <v>42665</v>
      </c>
      <c r="AH403" s="9" t="s">
        <v>30</v>
      </c>
      <c r="AI403" s="9">
        <v>32.9</v>
      </c>
      <c r="AJ403" s="19">
        <f t="shared" si="36"/>
        <v>7.2531998E-2</v>
      </c>
    </row>
    <row r="404" spans="33:36" x14ac:dyDescent="0.25">
      <c r="AG404" s="32">
        <v>42665</v>
      </c>
      <c r="AH404" s="9" t="s">
        <v>30</v>
      </c>
      <c r="AI404" s="9">
        <v>68.099999999999994</v>
      </c>
      <c r="AJ404" s="19">
        <f t="shared" si="36"/>
        <v>0.150134622</v>
      </c>
    </row>
    <row r="405" spans="33:36" x14ac:dyDescent="0.25">
      <c r="AG405" s="32">
        <v>42665</v>
      </c>
      <c r="AH405" s="9" t="s">
        <v>30</v>
      </c>
      <c r="AI405" s="9">
        <v>87.6</v>
      </c>
      <c r="AJ405" s="19">
        <f t="shared" si="36"/>
        <v>0.19312471199999998</v>
      </c>
    </row>
    <row r="406" spans="33:36" x14ac:dyDescent="0.25">
      <c r="AG406" s="32">
        <v>42665</v>
      </c>
      <c r="AH406" s="9" t="s">
        <v>30</v>
      </c>
      <c r="AI406" s="9">
        <v>26.9</v>
      </c>
      <c r="AJ406" s="19">
        <f t="shared" si="36"/>
        <v>5.9304277999999995E-2</v>
      </c>
    </row>
    <row r="407" spans="33:36" x14ac:dyDescent="0.25">
      <c r="AG407" s="32">
        <v>42665</v>
      </c>
      <c r="AH407" s="9" t="s">
        <v>30</v>
      </c>
      <c r="AI407" s="9">
        <v>50.5</v>
      </c>
      <c r="AJ407" s="19">
        <f t="shared" si="36"/>
        <v>0.11133331</v>
      </c>
    </row>
    <row r="408" spans="33:36" x14ac:dyDescent="0.25">
      <c r="AG408" s="32">
        <v>42665</v>
      </c>
      <c r="AH408" s="9" t="s">
        <v>30</v>
      </c>
      <c r="AI408" s="9">
        <v>13.7</v>
      </c>
      <c r="AJ408" s="19">
        <f t="shared" si="36"/>
        <v>3.0203293999999999E-2</v>
      </c>
    </row>
    <row r="409" spans="33:36" x14ac:dyDescent="0.25">
      <c r="AG409" s="32">
        <v>42665</v>
      </c>
      <c r="AH409" s="9" t="s">
        <v>30</v>
      </c>
      <c r="AI409" s="9">
        <v>15</v>
      </c>
      <c r="AJ409" s="19">
        <f t="shared" si="36"/>
        <v>3.3069300000000003E-2</v>
      </c>
    </row>
    <row r="410" spans="33:36" x14ac:dyDescent="0.25">
      <c r="AG410" s="32">
        <v>42665</v>
      </c>
      <c r="AH410" s="9" t="s">
        <v>30</v>
      </c>
      <c r="AI410" s="9">
        <v>21.3</v>
      </c>
      <c r="AJ410" s="19">
        <f t="shared" si="36"/>
        <v>4.6958406000000001E-2</v>
      </c>
    </row>
    <row r="411" spans="33:36" x14ac:dyDescent="0.25">
      <c r="AG411" s="32">
        <v>42665</v>
      </c>
      <c r="AH411" s="9" t="s">
        <v>30</v>
      </c>
      <c r="AI411" s="9">
        <v>24</v>
      </c>
      <c r="AJ411" s="19">
        <f t="shared" si="36"/>
        <v>5.291088E-2</v>
      </c>
    </row>
    <row r="412" spans="33:36" x14ac:dyDescent="0.25">
      <c r="AG412" s="32">
        <v>42665</v>
      </c>
      <c r="AH412" s="9" t="s">
        <v>30</v>
      </c>
      <c r="AI412" s="9">
        <v>10.5</v>
      </c>
      <c r="AJ412" s="19">
        <f t="shared" si="36"/>
        <v>2.3148510000000001E-2</v>
      </c>
    </row>
    <row r="413" spans="33:36" x14ac:dyDescent="0.25">
      <c r="AG413" s="32">
        <v>42665</v>
      </c>
      <c r="AH413" s="9" t="s">
        <v>30</v>
      </c>
      <c r="AI413" s="9">
        <v>30.8</v>
      </c>
      <c r="AJ413" s="19">
        <f t="shared" si="36"/>
        <v>6.7902296000000001E-2</v>
      </c>
    </row>
    <row r="414" spans="33:36" x14ac:dyDescent="0.25">
      <c r="AG414" s="32">
        <v>42665</v>
      </c>
      <c r="AH414" s="9" t="s">
        <v>30</v>
      </c>
      <c r="AI414" s="9">
        <v>77.599999999999994</v>
      </c>
      <c r="AJ414" s="19">
        <f t="shared" si="36"/>
        <v>0.17107851199999999</v>
      </c>
    </row>
    <row r="415" spans="33:36" x14ac:dyDescent="0.25">
      <c r="AG415" s="32">
        <v>42665</v>
      </c>
      <c r="AH415" s="9" t="s">
        <v>30</v>
      </c>
      <c r="AI415" s="9">
        <v>18</v>
      </c>
      <c r="AJ415" s="19">
        <f t="shared" si="36"/>
        <v>3.9683160000000002E-2</v>
      </c>
    </row>
    <row r="416" spans="33:36" x14ac:dyDescent="0.25">
      <c r="AG416" s="32">
        <v>42665</v>
      </c>
      <c r="AH416" s="9" t="s">
        <v>30</v>
      </c>
      <c r="AI416" s="9">
        <v>27.5</v>
      </c>
      <c r="AJ416" s="19">
        <f t="shared" ref="AJ416:AJ479" si="38">AI416*0.00220462</f>
        <v>6.0627050000000002E-2</v>
      </c>
    </row>
    <row r="417" spans="33:36" x14ac:dyDescent="0.25">
      <c r="AG417" s="32">
        <v>42665</v>
      </c>
      <c r="AH417" s="9" t="s">
        <v>30</v>
      </c>
      <c r="AI417" s="9">
        <v>23.6</v>
      </c>
      <c r="AJ417" s="19">
        <f t="shared" si="38"/>
        <v>5.2029032000000003E-2</v>
      </c>
    </row>
    <row r="418" spans="33:36" x14ac:dyDescent="0.25">
      <c r="AG418" s="32">
        <v>42665</v>
      </c>
      <c r="AH418" s="9" t="s">
        <v>30</v>
      </c>
      <c r="AI418" s="9">
        <v>13</v>
      </c>
      <c r="AJ418" s="19">
        <f t="shared" si="38"/>
        <v>2.8660060000000001E-2</v>
      </c>
    </row>
    <row r="419" spans="33:36" x14ac:dyDescent="0.25">
      <c r="AG419" s="32">
        <v>42665</v>
      </c>
      <c r="AH419" s="9" t="s">
        <v>30</v>
      </c>
      <c r="AI419" s="9">
        <v>22.4</v>
      </c>
      <c r="AJ419" s="19">
        <f t="shared" si="38"/>
        <v>4.9383487999999996E-2</v>
      </c>
    </row>
    <row r="420" spans="33:36" x14ac:dyDescent="0.25">
      <c r="AG420" s="32">
        <v>42665</v>
      </c>
      <c r="AH420" s="9" t="s">
        <v>30</v>
      </c>
      <c r="AI420" s="9">
        <v>6.3</v>
      </c>
      <c r="AJ420" s="19">
        <f t="shared" si="38"/>
        <v>1.3889106E-2</v>
      </c>
    </row>
    <row r="421" spans="33:36" x14ac:dyDescent="0.25">
      <c r="AG421" s="32">
        <v>42665</v>
      </c>
      <c r="AH421" s="9" t="s">
        <v>30</v>
      </c>
      <c r="AI421" s="9">
        <v>7.7</v>
      </c>
      <c r="AJ421" s="19">
        <f t="shared" si="38"/>
        <v>1.6975574E-2</v>
      </c>
    </row>
    <row r="422" spans="33:36" x14ac:dyDescent="0.25">
      <c r="AG422" s="32">
        <v>42667</v>
      </c>
      <c r="AH422" s="9" t="s">
        <v>30</v>
      </c>
      <c r="AI422" s="9">
        <v>8.6</v>
      </c>
      <c r="AJ422" s="19">
        <f t="shared" si="38"/>
        <v>1.8959732E-2</v>
      </c>
    </row>
    <row r="423" spans="33:36" x14ac:dyDescent="0.25">
      <c r="AG423" s="32">
        <v>42667</v>
      </c>
      <c r="AH423" s="9" t="s">
        <v>30</v>
      </c>
      <c r="AI423" s="9">
        <v>25.8</v>
      </c>
      <c r="AJ423" s="19">
        <f t="shared" si="38"/>
        <v>5.6879196E-2</v>
      </c>
    </row>
    <row r="424" spans="33:36" x14ac:dyDescent="0.25">
      <c r="AG424" s="32">
        <v>42667</v>
      </c>
      <c r="AH424" s="9" t="s">
        <v>30</v>
      </c>
      <c r="AI424" s="9">
        <v>121.6</v>
      </c>
      <c r="AJ424" s="19">
        <f t="shared" si="38"/>
        <v>0.26808179199999999</v>
      </c>
    </row>
    <row r="425" spans="33:36" x14ac:dyDescent="0.25">
      <c r="AG425" s="32">
        <v>42667</v>
      </c>
      <c r="AH425" s="9" t="s">
        <v>30</v>
      </c>
      <c r="AI425" s="9">
        <v>7.6</v>
      </c>
      <c r="AJ425" s="19">
        <f t="shared" si="38"/>
        <v>1.6755111999999999E-2</v>
      </c>
    </row>
    <row r="426" spans="33:36" x14ac:dyDescent="0.25">
      <c r="AG426" s="32">
        <v>42667</v>
      </c>
      <c r="AH426" s="9" t="s">
        <v>30</v>
      </c>
      <c r="AI426" s="9">
        <v>5.8</v>
      </c>
      <c r="AJ426" s="19">
        <f t="shared" si="38"/>
        <v>1.2786796E-2</v>
      </c>
    </row>
    <row r="427" spans="33:36" x14ac:dyDescent="0.25">
      <c r="AG427" s="32">
        <v>42667</v>
      </c>
      <c r="AH427" s="9" t="s">
        <v>30</v>
      </c>
      <c r="AI427" s="9">
        <v>8.4</v>
      </c>
      <c r="AJ427" s="19">
        <f t="shared" si="38"/>
        <v>1.8518808000000001E-2</v>
      </c>
    </row>
    <row r="428" spans="33:36" x14ac:dyDescent="0.25">
      <c r="AG428" s="32">
        <v>42667</v>
      </c>
      <c r="AH428" s="9" t="s">
        <v>30</v>
      </c>
      <c r="AI428" s="9">
        <v>44.6</v>
      </c>
      <c r="AJ428" s="19">
        <f t="shared" si="38"/>
        <v>9.8326051999999997E-2</v>
      </c>
    </row>
    <row r="429" spans="33:36" x14ac:dyDescent="0.25">
      <c r="AG429" s="32">
        <v>42667</v>
      </c>
      <c r="AH429" s="9" t="s">
        <v>30</v>
      </c>
      <c r="AI429" s="9">
        <v>37.1</v>
      </c>
      <c r="AJ429" s="19">
        <f t="shared" si="38"/>
        <v>8.1791401999999999E-2</v>
      </c>
    </row>
    <row r="430" spans="33:36" x14ac:dyDescent="0.25">
      <c r="AG430" s="32">
        <v>42667</v>
      </c>
      <c r="AH430" s="9" t="s">
        <v>30</v>
      </c>
      <c r="AI430" s="9">
        <v>34.6</v>
      </c>
      <c r="AJ430" s="19">
        <f t="shared" si="38"/>
        <v>7.6279852000000009E-2</v>
      </c>
    </row>
    <row r="431" spans="33:36" x14ac:dyDescent="0.25">
      <c r="AG431" s="32">
        <v>42667</v>
      </c>
      <c r="AH431" s="9" t="s">
        <v>30</v>
      </c>
      <c r="AI431" s="9">
        <v>33.799999999999997</v>
      </c>
      <c r="AJ431" s="19">
        <f t="shared" si="38"/>
        <v>7.4516156E-2</v>
      </c>
    </row>
    <row r="432" spans="33:36" x14ac:dyDescent="0.25">
      <c r="AG432" s="32">
        <v>42667</v>
      </c>
      <c r="AH432" s="9" t="s">
        <v>30</v>
      </c>
      <c r="AI432" s="9">
        <v>126</v>
      </c>
      <c r="AJ432" s="19">
        <f t="shared" si="38"/>
        <v>0.27778212000000002</v>
      </c>
    </row>
    <row r="433" spans="33:36" x14ac:dyDescent="0.25">
      <c r="AG433" s="32">
        <v>42667</v>
      </c>
      <c r="AH433" s="9" t="s">
        <v>30</v>
      </c>
      <c r="AI433" s="9">
        <v>20.100000000000001</v>
      </c>
      <c r="AJ433" s="19">
        <f t="shared" si="38"/>
        <v>4.4312862000000001E-2</v>
      </c>
    </row>
    <row r="434" spans="33:36" x14ac:dyDescent="0.25">
      <c r="AG434" s="32">
        <v>42667</v>
      </c>
      <c r="AH434" s="9" t="s">
        <v>30</v>
      </c>
      <c r="AI434" s="9">
        <v>34.200000000000003</v>
      </c>
      <c r="AJ434" s="19">
        <f t="shared" si="38"/>
        <v>7.5398004000000005E-2</v>
      </c>
    </row>
    <row r="435" spans="33:36" x14ac:dyDescent="0.25">
      <c r="AG435" s="32">
        <v>42667</v>
      </c>
      <c r="AH435" s="9" t="s">
        <v>30</v>
      </c>
      <c r="AI435" s="9">
        <v>22.9</v>
      </c>
      <c r="AJ435" s="19">
        <f t="shared" si="38"/>
        <v>5.0485797999999998E-2</v>
      </c>
    </row>
    <row r="436" spans="33:36" x14ac:dyDescent="0.25">
      <c r="AG436" s="32">
        <v>42667</v>
      </c>
      <c r="AH436" s="9" t="s">
        <v>30</v>
      </c>
      <c r="AI436" s="9">
        <v>22.6</v>
      </c>
      <c r="AJ436" s="19">
        <f t="shared" si="38"/>
        <v>4.9824412000000005E-2</v>
      </c>
    </row>
    <row r="437" spans="33:36" x14ac:dyDescent="0.25">
      <c r="AG437" s="32">
        <v>42667</v>
      </c>
      <c r="AH437" s="9" t="s">
        <v>30</v>
      </c>
      <c r="AI437" s="9">
        <v>12.7</v>
      </c>
      <c r="AJ437" s="19">
        <f t="shared" si="38"/>
        <v>2.7998673999999998E-2</v>
      </c>
    </row>
    <row r="438" spans="33:36" x14ac:dyDescent="0.25">
      <c r="AG438" s="32">
        <v>42667</v>
      </c>
      <c r="AH438" s="9" t="s">
        <v>30</v>
      </c>
      <c r="AI438" s="9">
        <v>30.7</v>
      </c>
      <c r="AJ438" s="19">
        <f t="shared" si="38"/>
        <v>6.7681833999999996E-2</v>
      </c>
    </row>
    <row r="439" spans="33:36" x14ac:dyDescent="0.25">
      <c r="AG439" s="32">
        <v>42667</v>
      </c>
      <c r="AH439" s="9" t="s">
        <v>30</v>
      </c>
      <c r="AI439" s="9">
        <v>39</v>
      </c>
      <c r="AJ439" s="19">
        <f t="shared" si="38"/>
        <v>8.5980180000000003E-2</v>
      </c>
    </row>
    <row r="440" spans="33:36" x14ac:dyDescent="0.25">
      <c r="AG440" s="32">
        <v>42667</v>
      </c>
      <c r="AH440" s="9" t="s">
        <v>30</v>
      </c>
      <c r="AI440" s="9">
        <v>55</v>
      </c>
      <c r="AJ440" s="19">
        <f t="shared" si="38"/>
        <v>0.1212541</v>
      </c>
    </row>
    <row r="441" spans="33:36" x14ac:dyDescent="0.25">
      <c r="AG441" s="32">
        <v>42667</v>
      </c>
      <c r="AH441" s="9" t="s">
        <v>30</v>
      </c>
      <c r="AI441" s="9">
        <v>36.5</v>
      </c>
      <c r="AJ441" s="19">
        <f t="shared" si="38"/>
        <v>8.0468629999999999E-2</v>
      </c>
    </row>
    <row r="442" spans="33:36" x14ac:dyDescent="0.25">
      <c r="AG442" s="32">
        <v>42667</v>
      </c>
      <c r="AH442" s="9" t="s">
        <v>30</v>
      </c>
      <c r="AI442" s="9">
        <v>13.2</v>
      </c>
      <c r="AJ442" s="19">
        <f t="shared" si="38"/>
        <v>2.9100984E-2</v>
      </c>
    </row>
    <row r="443" spans="33:36" x14ac:dyDescent="0.25">
      <c r="AG443" s="32">
        <v>42667</v>
      </c>
      <c r="AH443" s="9" t="s">
        <v>30</v>
      </c>
      <c r="AI443" s="9">
        <v>26</v>
      </c>
      <c r="AJ443" s="19">
        <f t="shared" si="38"/>
        <v>5.7320120000000002E-2</v>
      </c>
    </row>
    <row r="444" spans="33:36" x14ac:dyDescent="0.25">
      <c r="AG444" s="32">
        <v>42667</v>
      </c>
      <c r="AH444" s="9" t="s">
        <v>30</v>
      </c>
      <c r="AI444" s="9">
        <v>17</v>
      </c>
      <c r="AJ444" s="19">
        <f t="shared" si="38"/>
        <v>3.7478539999999998E-2</v>
      </c>
    </row>
    <row r="445" spans="33:36" x14ac:dyDescent="0.25">
      <c r="AG445" s="32">
        <v>42667</v>
      </c>
      <c r="AH445" s="9" t="s">
        <v>30</v>
      </c>
      <c r="AI445" s="9">
        <v>9.6</v>
      </c>
      <c r="AJ445" s="19">
        <f t="shared" si="38"/>
        <v>2.1164352000000001E-2</v>
      </c>
    </row>
    <row r="446" spans="33:36" x14ac:dyDescent="0.25">
      <c r="AG446" s="32">
        <v>42667</v>
      </c>
      <c r="AH446" s="9" t="s">
        <v>30</v>
      </c>
      <c r="AI446" s="9">
        <v>9.9</v>
      </c>
      <c r="AJ446" s="19">
        <f t="shared" si="38"/>
        <v>2.1825738000000001E-2</v>
      </c>
    </row>
    <row r="447" spans="33:36" x14ac:dyDescent="0.25">
      <c r="AG447" s="32">
        <v>42667</v>
      </c>
      <c r="AH447" s="9" t="s">
        <v>30</v>
      </c>
      <c r="AI447" s="9">
        <v>9.4</v>
      </c>
      <c r="AJ447" s="19">
        <f t="shared" si="38"/>
        <v>2.0723428000000002E-2</v>
      </c>
    </row>
    <row r="448" spans="33:36" x14ac:dyDescent="0.25">
      <c r="AG448" s="32">
        <v>42667</v>
      </c>
      <c r="AH448" s="9" t="s">
        <v>30</v>
      </c>
      <c r="AI448" s="9">
        <v>20.2</v>
      </c>
      <c r="AJ448" s="19">
        <f t="shared" si="38"/>
        <v>4.4533323999999999E-2</v>
      </c>
    </row>
    <row r="449" spans="33:36" x14ac:dyDescent="0.25">
      <c r="AG449" s="32">
        <v>42667</v>
      </c>
      <c r="AH449" s="9" t="s">
        <v>30</v>
      </c>
      <c r="AI449" s="9">
        <v>21.4</v>
      </c>
      <c r="AJ449" s="19">
        <f t="shared" si="38"/>
        <v>4.7178867999999999E-2</v>
      </c>
    </row>
    <row r="450" spans="33:36" x14ac:dyDescent="0.25">
      <c r="AG450" s="32">
        <v>42667</v>
      </c>
      <c r="AH450" s="9" t="s">
        <v>30</v>
      </c>
      <c r="AI450" s="9">
        <v>11.1</v>
      </c>
      <c r="AJ450" s="19">
        <f t="shared" si="38"/>
        <v>2.4471282E-2</v>
      </c>
    </row>
    <row r="451" spans="33:36" x14ac:dyDescent="0.25">
      <c r="AG451" s="32">
        <v>42667</v>
      </c>
      <c r="AH451" s="9" t="s">
        <v>30</v>
      </c>
      <c r="AI451" s="9">
        <v>18.100000000000001</v>
      </c>
      <c r="AJ451" s="19">
        <f t="shared" si="38"/>
        <v>3.9903622000000007E-2</v>
      </c>
    </row>
    <row r="452" spans="33:36" x14ac:dyDescent="0.25">
      <c r="AG452" s="32">
        <v>42667</v>
      </c>
      <c r="AH452" s="9" t="s">
        <v>30</v>
      </c>
      <c r="AI452" s="9">
        <v>28.1</v>
      </c>
      <c r="AJ452" s="19">
        <f t="shared" si="38"/>
        <v>6.1949822000000002E-2</v>
      </c>
    </row>
    <row r="453" spans="33:36" x14ac:dyDescent="0.25">
      <c r="AG453" s="32">
        <v>42667</v>
      </c>
      <c r="AH453" s="9" t="s">
        <v>30</v>
      </c>
      <c r="AI453" s="9">
        <v>76.5</v>
      </c>
      <c r="AJ453" s="19">
        <f t="shared" si="38"/>
        <v>0.16865342999999999</v>
      </c>
    </row>
    <row r="454" spans="33:36" x14ac:dyDescent="0.25">
      <c r="AG454" s="32">
        <v>42667</v>
      </c>
      <c r="AH454" s="9" t="s">
        <v>30</v>
      </c>
      <c r="AI454" s="9">
        <v>29.4</v>
      </c>
      <c r="AJ454" s="19">
        <f t="shared" si="38"/>
        <v>6.4815827999999992E-2</v>
      </c>
    </row>
    <row r="455" spans="33:36" x14ac:dyDescent="0.25">
      <c r="AG455" s="32">
        <v>42667</v>
      </c>
      <c r="AH455" s="9" t="s">
        <v>30</v>
      </c>
      <c r="AI455" s="9">
        <v>31.3</v>
      </c>
      <c r="AJ455" s="19">
        <f t="shared" si="38"/>
        <v>6.9004605999999996E-2</v>
      </c>
    </row>
    <row r="456" spans="33:36" x14ac:dyDescent="0.25">
      <c r="AG456" s="32">
        <v>42667</v>
      </c>
      <c r="AH456" s="9" t="s">
        <v>30</v>
      </c>
      <c r="AI456" s="9">
        <v>26.6</v>
      </c>
      <c r="AJ456" s="19">
        <f t="shared" si="38"/>
        <v>5.8642892000000002E-2</v>
      </c>
    </row>
    <row r="457" spans="33:36" x14ac:dyDescent="0.25">
      <c r="AG457" s="32">
        <v>42667</v>
      </c>
      <c r="AH457" s="9" t="s">
        <v>30</v>
      </c>
      <c r="AI457" s="9">
        <v>10.9</v>
      </c>
      <c r="AJ457" s="19">
        <f t="shared" si="38"/>
        <v>2.4030358000000002E-2</v>
      </c>
    </row>
    <row r="458" spans="33:36" x14ac:dyDescent="0.25">
      <c r="AG458" s="32">
        <v>42667</v>
      </c>
      <c r="AH458" s="9" t="s">
        <v>30</v>
      </c>
      <c r="AI458" s="9">
        <v>32.6</v>
      </c>
      <c r="AJ458" s="19">
        <f t="shared" si="38"/>
        <v>7.1870612E-2</v>
      </c>
    </row>
    <row r="459" spans="33:36" x14ac:dyDescent="0.25">
      <c r="AG459" s="32">
        <v>42667</v>
      </c>
      <c r="AH459" s="9" t="s">
        <v>30</v>
      </c>
      <c r="AI459" s="9">
        <v>8.1999999999999993</v>
      </c>
      <c r="AJ459" s="19">
        <f t="shared" si="38"/>
        <v>1.8077883999999999E-2</v>
      </c>
    </row>
    <row r="460" spans="33:36" x14ac:dyDescent="0.25">
      <c r="AG460" s="32">
        <v>42667</v>
      </c>
      <c r="AH460" s="9" t="s">
        <v>30</v>
      </c>
      <c r="AI460" s="9">
        <v>38.1</v>
      </c>
      <c r="AJ460" s="19">
        <f t="shared" si="38"/>
        <v>8.3996022000000004E-2</v>
      </c>
    </row>
    <row r="461" spans="33:36" x14ac:dyDescent="0.25">
      <c r="AG461" s="32">
        <v>42667</v>
      </c>
      <c r="AH461" s="9" t="s">
        <v>30</v>
      </c>
      <c r="AI461" s="9">
        <v>48.2</v>
      </c>
      <c r="AJ461" s="19">
        <f t="shared" si="38"/>
        <v>0.10626268400000001</v>
      </c>
    </row>
    <row r="462" spans="33:36" x14ac:dyDescent="0.25">
      <c r="AG462" s="32">
        <v>42667</v>
      </c>
      <c r="AH462" s="9" t="s">
        <v>30</v>
      </c>
      <c r="AI462" s="9">
        <v>26.7</v>
      </c>
      <c r="AJ462" s="19">
        <f t="shared" si="38"/>
        <v>5.8863354E-2</v>
      </c>
    </row>
    <row r="463" spans="33:36" x14ac:dyDescent="0.25">
      <c r="AG463" s="32">
        <v>42667</v>
      </c>
      <c r="AH463" s="9" t="s">
        <v>30</v>
      </c>
      <c r="AI463" s="9">
        <v>26.4</v>
      </c>
      <c r="AJ463" s="19">
        <f t="shared" si="38"/>
        <v>5.8201968E-2</v>
      </c>
    </row>
    <row r="464" spans="33:36" x14ac:dyDescent="0.25">
      <c r="AG464" s="32">
        <v>42667</v>
      </c>
      <c r="AH464" s="9" t="s">
        <v>30</v>
      </c>
      <c r="AI464" s="9">
        <v>28.2</v>
      </c>
      <c r="AJ464" s="19">
        <f t="shared" si="38"/>
        <v>6.2170283999999999E-2</v>
      </c>
    </row>
    <row r="465" spans="33:36" x14ac:dyDescent="0.25">
      <c r="AG465" s="32">
        <v>42667</v>
      </c>
      <c r="AH465" s="9" t="s">
        <v>30</v>
      </c>
      <c r="AI465" s="9">
        <v>28.6</v>
      </c>
      <c r="AJ465" s="19">
        <f t="shared" si="38"/>
        <v>6.3052131999999997E-2</v>
      </c>
    </row>
    <row r="466" spans="33:36" x14ac:dyDescent="0.25">
      <c r="AG466" s="32">
        <v>42667</v>
      </c>
      <c r="AH466" s="9" t="s">
        <v>30</v>
      </c>
      <c r="AI466" s="9">
        <v>24.3</v>
      </c>
      <c r="AJ466" s="19">
        <f t="shared" si="38"/>
        <v>5.3572266E-2</v>
      </c>
    </row>
    <row r="467" spans="33:36" x14ac:dyDescent="0.25">
      <c r="AG467" s="32">
        <v>42667</v>
      </c>
      <c r="AH467" s="9" t="s">
        <v>30</v>
      </c>
      <c r="AI467" s="9">
        <v>10.8</v>
      </c>
      <c r="AJ467" s="19">
        <f t="shared" si="38"/>
        <v>2.3809896000000001E-2</v>
      </c>
    </row>
    <row r="468" spans="33:36" x14ac:dyDescent="0.25">
      <c r="AG468" s="32">
        <v>42667</v>
      </c>
      <c r="AH468" s="9" t="s">
        <v>30</v>
      </c>
      <c r="AI468" s="9">
        <v>17.5</v>
      </c>
      <c r="AJ468" s="19">
        <f t="shared" si="38"/>
        <v>3.858085E-2</v>
      </c>
    </row>
    <row r="469" spans="33:36" x14ac:dyDescent="0.25">
      <c r="AG469" s="32">
        <v>42667</v>
      </c>
      <c r="AH469" s="9" t="s">
        <v>30</v>
      </c>
      <c r="AI469" s="9">
        <v>23.3</v>
      </c>
      <c r="AJ469" s="19">
        <f t="shared" si="38"/>
        <v>5.1367646000000003E-2</v>
      </c>
    </row>
    <row r="470" spans="33:36" x14ac:dyDescent="0.25">
      <c r="AG470" s="32">
        <v>42667</v>
      </c>
      <c r="AH470" s="9" t="s">
        <v>30</v>
      </c>
      <c r="AI470" s="9">
        <v>31.3</v>
      </c>
      <c r="AJ470" s="19">
        <f t="shared" si="38"/>
        <v>6.9004605999999996E-2</v>
      </c>
    </row>
    <row r="471" spans="33:36" x14ac:dyDescent="0.25">
      <c r="AG471" s="32">
        <v>42667</v>
      </c>
      <c r="AH471" s="9" t="s">
        <v>30</v>
      </c>
      <c r="AI471" s="9">
        <v>9.6999999999999993</v>
      </c>
      <c r="AJ471" s="19">
        <f t="shared" si="38"/>
        <v>2.1384813999999999E-2</v>
      </c>
    </row>
    <row r="472" spans="33:36" x14ac:dyDescent="0.25">
      <c r="AG472" s="32">
        <v>42667</v>
      </c>
      <c r="AH472" s="9" t="s">
        <v>30</v>
      </c>
      <c r="AI472" s="9">
        <v>22.5</v>
      </c>
      <c r="AJ472" s="19">
        <f t="shared" si="38"/>
        <v>4.9603950000000001E-2</v>
      </c>
    </row>
    <row r="473" spans="33:36" x14ac:dyDescent="0.25">
      <c r="AG473" s="32">
        <v>42667</v>
      </c>
      <c r="AH473" s="9" t="s">
        <v>30</v>
      </c>
      <c r="AI473" s="9">
        <v>32.200000000000003</v>
      </c>
      <c r="AJ473" s="19">
        <f t="shared" si="38"/>
        <v>7.098876400000001E-2</v>
      </c>
    </row>
    <row r="474" spans="33:36" x14ac:dyDescent="0.25">
      <c r="AG474" s="32">
        <v>42667</v>
      </c>
      <c r="AH474" s="9" t="s">
        <v>30</v>
      </c>
      <c r="AI474" s="9">
        <v>25.6</v>
      </c>
      <c r="AJ474" s="19">
        <f t="shared" si="38"/>
        <v>5.6438272000000005E-2</v>
      </c>
    </row>
    <row r="475" spans="33:36" x14ac:dyDescent="0.25">
      <c r="AG475" s="32">
        <v>42667</v>
      </c>
      <c r="AH475" s="9" t="s">
        <v>30</v>
      </c>
      <c r="AI475" s="9">
        <v>38.5</v>
      </c>
      <c r="AJ475" s="19">
        <f t="shared" si="38"/>
        <v>8.4877869999999994E-2</v>
      </c>
    </row>
    <row r="476" spans="33:36" x14ac:dyDescent="0.25">
      <c r="AG476" s="32">
        <v>42667</v>
      </c>
      <c r="AH476" s="9" t="s">
        <v>30</v>
      </c>
      <c r="AI476" s="9">
        <v>5.5</v>
      </c>
      <c r="AJ476" s="19">
        <f t="shared" si="38"/>
        <v>1.212541E-2</v>
      </c>
    </row>
    <row r="477" spans="33:36" x14ac:dyDescent="0.25">
      <c r="AG477" s="32">
        <v>42667</v>
      </c>
      <c r="AH477" s="9" t="s">
        <v>30</v>
      </c>
      <c r="AI477" s="9">
        <v>58.8</v>
      </c>
      <c r="AJ477" s="19">
        <f t="shared" si="38"/>
        <v>0.12963165599999998</v>
      </c>
    </row>
    <row r="478" spans="33:36" x14ac:dyDescent="0.25">
      <c r="AG478" s="32">
        <v>42667</v>
      </c>
      <c r="AH478" s="9" t="s">
        <v>30</v>
      </c>
      <c r="AI478" s="9">
        <v>17.8</v>
      </c>
      <c r="AJ478" s="19">
        <f t="shared" si="38"/>
        <v>3.9242236E-2</v>
      </c>
    </row>
    <row r="479" spans="33:36" x14ac:dyDescent="0.25">
      <c r="AG479" s="32">
        <v>42667</v>
      </c>
      <c r="AH479" s="9" t="s">
        <v>30</v>
      </c>
      <c r="AI479" s="9">
        <v>41.7</v>
      </c>
      <c r="AJ479" s="19">
        <f t="shared" si="38"/>
        <v>9.1932654000000003E-2</v>
      </c>
    </row>
    <row r="480" spans="33:36" x14ac:dyDescent="0.25">
      <c r="AG480" s="32">
        <v>42667</v>
      </c>
      <c r="AH480" s="9" t="s">
        <v>30</v>
      </c>
      <c r="AI480" s="9">
        <v>8.8000000000000007</v>
      </c>
      <c r="AJ480" s="19">
        <f t="shared" ref="AJ480:AJ543" si="39">AI480*0.00220462</f>
        <v>1.9400656000000002E-2</v>
      </c>
    </row>
    <row r="481" spans="33:36" x14ac:dyDescent="0.25">
      <c r="AG481" s="32">
        <v>42667</v>
      </c>
      <c r="AH481" s="9" t="s">
        <v>30</v>
      </c>
      <c r="AI481" s="9">
        <v>33.6</v>
      </c>
      <c r="AJ481" s="19">
        <f t="shared" si="39"/>
        <v>7.4075232000000005E-2</v>
      </c>
    </row>
    <row r="482" spans="33:36" x14ac:dyDescent="0.25">
      <c r="AG482" s="32">
        <v>42667</v>
      </c>
      <c r="AH482" s="9" t="s">
        <v>30</v>
      </c>
      <c r="AI482" s="9">
        <v>20.7</v>
      </c>
      <c r="AJ482" s="19">
        <f t="shared" si="39"/>
        <v>4.5635634000000001E-2</v>
      </c>
    </row>
    <row r="483" spans="33:36" x14ac:dyDescent="0.25">
      <c r="AG483" s="32">
        <v>42667</v>
      </c>
      <c r="AH483" s="9" t="s">
        <v>30</v>
      </c>
      <c r="AI483" s="9">
        <v>16.5</v>
      </c>
      <c r="AJ483" s="19">
        <f t="shared" si="39"/>
        <v>3.6376230000000002E-2</v>
      </c>
    </row>
    <row r="484" spans="33:36" x14ac:dyDescent="0.25">
      <c r="AG484" s="32">
        <v>42667</v>
      </c>
      <c r="AH484" s="9" t="s">
        <v>30</v>
      </c>
      <c r="AI484" s="9">
        <v>42.9</v>
      </c>
      <c r="AJ484" s="19">
        <f t="shared" si="39"/>
        <v>9.4578198000000002E-2</v>
      </c>
    </row>
    <row r="485" spans="33:36" x14ac:dyDescent="0.25">
      <c r="AG485" s="32">
        <v>42667</v>
      </c>
      <c r="AH485" s="9" t="s">
        <v>30</v>
      </c>
      <c r="AI485" s="9">
        <v>22.4</v>
      </c>
      <c r="AJ485" s="19">
        <f t="shared" si="39"/>
        <v>4.9383487999999996E-2</v>
      </c>
    </row>
    <row r="486" spans="33:36" x14ac:dyDescent="0.25">
      <c r="AG486" s="32">
        <v>42667</v>
      </c>
      <c r="AH486" s="9" t="s">
        <v>30</v>
      </c>
      <c r="AI486" s="9">
        <v>8.1</v>
      </c>
      <c r="AJ486" s="19">
        <f t="shared" si="39"/>
        <v>1.7857421999999998E-2</v>
      </c>
    </row>
    <row r="487" spans="33:36" x14ac:dyDescent="0.25">
      <c r="AG487" s="32">
        <v>42667</v>
      </c>
      <c r="AH487" s="9" t="s">
        <v>30</v>
      </c>
      <c r="AI487" s="9">
        <v>6.3</v>
      </c>
      <c r="AJ487" s="19">
        <f t="shared" si="39"/>
        <v>1.3889106E-2</v>
      </c>
    </row>
    <row r="488" spans="33:36" x14ac:dyDescent="0.25">
      <c r="AG488" s="32">
        <v>42667</v>
      </c>
      <c r="AH488" s="9" t="s">
        <v>30</v>
      </c>
      <c r="AI488" s="9">
        <v>36.4</v>
      </c>
      <c r="AJ488" s="19">
        <f t="shared" si="39"/>
        <v>8.0248167999999995E-2</v>
      </c>
    </row>
    <row r="489" spans="33:36" x14ac:dyDescent="0.25">
      <c r="AG489" s="32">
        <v>42667</v>
      </c>
      <c r="AH489" s="9" t="s">
        <v>30</v>
      </c>
      <c r="AI489" s="9">
        <v>14.1</v>
      </c>
      <c r="AJ489" s="19">
        <f t="shared" si="39"/>
        <v>3.1085142E-2</v>
      </c>
    </row>
    <row r="490" spans="33:36" x14ac:dyDescent="0.25">
      <c r="AG490" s="32">
        <v>42667</v>
      </c>
      <c r="AH490" s="9" t="s">
        <v>30</v>
      </c>
      <c r="AI490" s="9">
        <v>6.2</v>
      </c>
      <c r="AJ490" s="19">
        <f t="shared" si="39"/>
        <v>1.3668644000000001E-2</v>
      </c>
    </row>
    <row r="491" spans="33:36" x14ac:dyDescent="0.25">
      <c r="AG491" s="32">
        <v>42667</v>
      </c>
      <c r="AH491" s="9" t="s">
        <v>30</v>
      </c>
      <c r="AI491" s="9">
        <v>11.2</v>
      </c>
      <c r="AJ491" s="19">
        <f t="shared" si="39"/>
        <v>2.4691743999999998E-2</v>
      </c>
    </row>
    <row r="492" spans="33:36" x14ac:dyDescent="0.25">
      <c r="AG492" s="32">
        <v>42667</v>
      </c>
      <c r="AH492" s="9" t="s">
        <v>30</v>
      </c>
      <c r="AI492" s="9">
        <v>9.3000000000000007</v>
      </c>
      <c r="AJ492" s="19">
        <f t="shared" si="39"/>
        <v>2.0502966000000001E-2</v>
      </c>
    </row>
    <row r="493" spans="33:36" x14ac:dyDescent="0.25">
      <c r="AG493" s="32">
        <v>42667</v>
      </c>
      <c r="AH493" s="9" t="s">
        <v>30</v>
      </c>
      <c r="AI493" s="9">
        <v>25.4</v>
      </c>
      <c r="AJ493" s="19">
        <f t="shared" si="39"/>
        <v>5.5997347999999995E-2</v>
      </c>
    </row>
    <row r="494" spans="33:36" x14ac:dyDescent="0.25">
      <c r="AG494" s="32">
        <v>42667</v>
      </c>
      <c r="AH494" s="9" t="s">
        <v>30</v>
      </c>
      <c r="AI494" s="9">
        <v>38.6</v>
      </c>
      <c r="AJ494" s="19">
        <f t="shared" si="39"/>
        <v>8.5098331999999999E-2</v>
      </c>
    </row>
    <row r="495" spans="33:36" x14ac:dyDescent="0.25">
      <c r="AG495" s="32">
        <v>42667</v>
      </c>
      <c r="AH495" s="9" t="s">
        <v>30</v>
      </c>
      <c r="AI495" s="9">
        <v>12.3</v>
      </c>
      <c r="AJ495" s="19">
        <f t="shared" si="39"/>
        <v>2.7116826E-2</v>
      </c>
    </row>
    <row r="496" spans="33:36" x14ac:dyDescent="0.25">
      <c r="AG496" s="32">
        <v>42669</v>
      </c>
      <c r="AH496" s="9" t="s">
        <v>30</v>
      </c>
      <c r="AI496" s="9">
        <v>22.8</v>
      </c>
      <c r="AJ496" s="19">
        <f t="shared" si="39"/>
        <v>5.0265336000000001E-2</v>
      </c>
    </row>
    <row r="497" spans="33:36" x14ac:dyDescent="0.25">
      <c r="AG497" s="32">
        <v>42669</v>
      </c>
      <c r="AH497" s="9" t="s">
        <v>30</v>
      </c>
      <c r="AI497" s="9">
        <v>27.2</v>
      </c>
      <c r="AJ497" s="19">
        <f t="shared" si="39"/>
        <v>5.9965664000000002E-2</v>
      </c>
    </row>
    <row r="498" spans="33:36" x14ac:dyDescent="0.25">
      <c r="AG498" s="32">
        <v>42669</v>
      </c>
      <c r="AH498" s="9" t="s">
        <v>30</v>
      </c>
      <c r="AI498" s="9">
        <v>35</v>
      </c>
      <c r="AJ498" s="19">
        <f t="shared" si="39"/>
        <v>7.71617E-2</v>
      </c>
    </row>
    <row r="499" spans="33:36" x14ac:dyDescent="0.25">
      <c r="AG499" s="32">
        <v>42669</v>
      </c>
      <c r="AH499" s="9" t="s">
        <v>30</v>
      </c>
      <c r="AI499" s="9">
        <v>32.6</v>
      </c>
      <c r="AJ499" s="19">
        <f t="shared" si="39"/>
        <v>7.1870612E-2</v>
      </c>
    </row>
    <row r="500" spans="33:36" x14ac:dyDescent="0.25">
      <c r="AG500" s="32">
        <v>42669</v>
      </c>
      <c r="AH500" s="9" t="s">
        <v>30</v>
      </c>
      <c r="AI500" s="9">
        <v>25.1</v>
      </c>
      <c r="AJ500" s="19">
        <f t="shared" si="39"/>
        <v>5.5335962000000002E-2</v>
      </c>
    </row>
    <row r="501" spans="33:36" x14ac:dyDescent="0.25">
      <c r="AG501" s="32">
        <v>42669</v>
      </c>
      <c r="AH501" s="9" t="s">
        <v>30</v>
      </c>
      <c r="AI501" s="9">
        <v>35.1</v>
      </c>
      <c r="AJ501" s="19">
        <f t="shared" si="39"/>
        <v>7.7382162000000004E-2</v>
      </c>
    </row>
    <row r="502" spans="33:36" x14ac:dyDescent="0.25">
      <c r="AG502" s="32">
        <v>42669</v>
      </c>
      <c r="AH502" s="9" t="s">
        <v>30</v>
      </c>
      <c r="AI502" s="9">
        <v>29.4</v>
      </c>
      <c r="AJ502" s="19">
        <f t="shared" si="39"/>
        <v>6.4815827999999992E-2</v>
      </c>
    </row>
    <row r="503" spans="33:36" x14ac:dyDescent="0.25">
      <c r="AG503" s="32">
        <v>42669</v>
      </c>
      <c r="AH503" s="9" t="s">
        <v>30</v>
      </c>
      <c r="AI503" s="9">
        <v>27.1</v>
      </c>
      <c r="AJ503" s="19">
        <f t="shared" si="39"/>
        <v>5.9745202000000004E-2</v>
      </c>
    </row>
    <row r="504" spans="33:36" x14ac:dyDescent="0.25">
      <c r="AG504" s="32">
        <v>42669</v>
      </c>
      <c r="AH504" s="9" t="s">
        <v>30</v>
      </c>
      <c r="AI504" s="9">
        <v>26.2</v>
      </c>
      <c r="AJ504" s="19">
        <f t="shared" si="39"/>
        <v>5.7761043999999998E-2</v>
      </c>
    </row>
    <row r="505" spans="33:36" x14ac:dyDescent="0.25">
      <c r="AG505" s="32">
        <v>42669</v>
      </c>
      <c r="AH505" s="9" t="s">
        <v>30</v>
      </c>
      <c r="AI505" s="9">
        <v>29.3</v>
      </c>
      <c r="AJ505" s="19">
        <f t="shared" si="39"/>
        <v>6.4595366000000001E-2</v>
      </c>
    </row>
    <row r="506" spans="33:36" x14ac:dyDescent="0.25">
      <c r="AG506" s="32">
        <v>42669</v>
      </c>
      <c r="AH506" s="9" t="s">
        <v>30</v>
      </c>
      <c r="AI506" s="9">
        <v>28.3</v>
      </c>
      <c r="AJ506" s="19">
        <f t="shared" si="39"/>
        <v>6.2390746000000004E-2</v>
      </c>
    </row>
    <row r="507" spans="33:36" x14ac:dyDescent="0.25">
      <c r="AG507" s="32">
        <v>42669</v>
      </c>
      <c r="AH507" s="9" t="s">
        <v>30</v>
      </c>
      <c r="AI507" s="9">
        <v>40.799999999999997</v>
      </c>
      <c r="AJ507" s="19">
        <f t="shared" si="39"/>
        <v>8.9948495999999989E-2</v>
      </c>
    </row>
    <row r="508" spans="33:36" x14ac:dyDescent="0.25">
      <c r="AG508" s="32">
        <v>42669</v>
      </c>
      <c r="AH508" s="9" t="s">
        <v>30</v>
      </c>
      <c r="AI508" s="9">
        <v>19.600000000000001</v>
      </c>
      <c r="AJ508" s="19">
        <f t="shared" si="39"/>
        <v>4.3210552000000006E-2</v>
      </c>
    </row>
    <row r="509" spans="33:36" x14ac:dyDescent="0.25">
      <c r="AG509" s="32">
        <v>42669</v>
      </c>
      <c r="AH509" s="9" t="s">
        <v>30</v>
      </c>
      <c r="AI509" s="9">
        <v>18.8</v>
      </c>
      <c r="AJ509" s="19">
        <f t="shared" si="39"/>
        <v>4.1446856000000004E-2</v>
      </c>
    </row>
    <row r="510" spans="33:36" x14ac:dyDescent="0.25">
      <c r="AG510" s="32">
        <v>42669</v>
      </c>
      <c r="AH510" s="9" t="s">
        <v>30</v>
      </c>
      <c r="AI510" s="9">
        <v>16.5</v>
      </c>
      <c r="AJ510" s="19">
        <f t="shared" si="39"/>
        <v>3.6376230000000002E-2</v>
      </c>
    </row>
    <row r="511" spans="33:36" x14ac:dyDescent="0.25">
      <c r="AG511" s="32">
        <v>42669</v>
      </c>
      <c r="AH511" s="9" t="s">
        <v>30</v>
      </c>
      <c r="AI511" s="9">
        <v>19.399999999999999</v>
      </c>
      <c r="AJ511" s="19">
        <f t="shared" si="39"/>
        <v>4.2769627999999997E-2</v>
      </c>
    </row>
    <row r="512" spans="33:36" x14ac:dyDescent="0.25">
      <c r="AG512" s="32">
        <v>42669</v>
      </c>
      <c r="AH512" s="9" t="s">
        <v>30</v>
      </c>
      <c r="AI512" s="9">
        <v>17.399999999999999</v>
      </c>
      <c r="AJ512" s="19">
        <f t="shared" si="39"/>
        <v>3.8360387999999995E-2</v>
      </c>
    </row>
    <row r="513" spans="33:36" x14ac:dyDescent="0.25">
      <c r="AG513" s="32">
        <v>42669</v>
      </c>
      <c r="AH513" s="9" t="s">
        <v>30</v>
      </c>
      <c r="AI513" s="9">
        <v>16.100000000000001</v>
      </c>
      <c r="AJ513" s="19">
        <f t="shared" si="39"/>
        <v>3.5494382000000005E-2</v>
      </c>
    </row>
    <row r="514" spans="33:36" x14ac:dyDescent="0.25">
      <c r="AG514" s="32">
        <v>42669</v>
      </c>
      <c r="AH514" s="9" t="s">
        <v>30</v>
      </c>
      <c r="AI514" s="9">
        <v>12</v>
      </c>
      <c r="AJ514" s="19">
        <f t="shared" si="39"/>
        <v>2.645544E-2</v>
      </c>
    </row>
    <row r="515" spans="33:36" x14ac:dyDescent="0.25">
      <c r="AG515" s="32">
        <v>42669</v>
      </c>
      <c r="AH515" s="9" t="s">
        <v>30</v>
      </c>
      <c r="AI515" s="9">
        <v>10</v>
      </c>
      <c r="AJ515" s="19">
        <f t="shared" si="39"/>
        <v>2.2046200000000002E-2</v>
      </c>
    </row>
    <row r="516" spans="33:36" x14ac:dyDescent="0.25">
      <c r="AG516" s="32">
        <v>42670</v>
      </c>
      <c r="AH516" s="9" t="s">
        <v>30</v>
      </c>
      <c r="AI516" s="9">
        <v>27.1</v>
      </c>
      <c r="AJ516" s="19">
        <f t="shared" si="39"/>
        <v>5.9745202000000004E-2</v>
      </c>
    </row>
    <row r="517" spans="33:36" x14ac:dyDescent="0.25">
      <c r="AG517" s="32">
        <v>42670</v>
      </c>
      <c r="AH517" s="9" t="s">
        <v>30</v>
      </c>
      <c r="AI517" s="9">
        <v>33.799999999999997</v>
      </c>
      <c r="AJ517" s="19">
        <f t="shared" si="39"/>
        <v>7.4516156E-2</v>
      </c>
    </row>
    <row r="518" spans="33:36" x14ac:dyDescent="0.25">
      <c r="AG518" s="32">
        <v>42670</v>
      </c>
      <c r="AH518" s="9" t="s">
        <v>30</v>
      </c>
      <c r="AI518" s="9">
        <v>28.9</v>
      </c>
      <c r="AJ518" s="19">
        <f t="shared" si="39"/>
        <v>6.3713517999999997E-2</v>
      </c>
    </row>
    <row r="519" spans="33:36" x14ac:dyDescent="0.25">
      <c r="AG519" s="32">
        <v>42670</v>
      </c>
      <c r="AH519" s="9" t="s">
        <v>30</v>
      </c>
      <c r="AI519" s="9">
        <v>12.6</v>
      </c>
      <c r="AJ519" s="19">
        <f t="shared" si="39"/>
        <v>2.7778212E-2</v>
      </c>
    </row>
    <row r="520" spans="33:36" x14ac:dyDescent="0.25">
      <c r="AG520" s="32">
        <v>42670</v>
      </c>
      <c r="AH520" s="9" t="s">
        <v>30</v>
      </c>
      <c r="AI520" s="9">
        <v>14.3</v>
      </c>
      <c r="AJ520" s="19">
        <f t="shared" si="39"/>
        <v>3.1526065999999998E-2</v>
      </c>
    </row>
    <row r="521" spans="33:36" x14ac:dyDescent="0.25">
      <c r="AG521" s="32">
        <v>42670</v>
      </c>
      <c r="AH521" s="9" t="s">
        <v>30</v>
      </c>
      <c r="AI521" s="9">
        <v>10.9</v>
      </c>
      <c r="AJ521" s="19">
        <f t="shared" si="39"/>
        <v>2.4030358000000002E-2</v>
      </c>
    </row>
    <row r="522" spans="33:36" x14ac:dyDescent="0.25">
      <c r="AG522" s="32">
        <v>42670</v>
      </c>
      <c r="AH522" s="9" t="s">
        <v>30</v>
      </c>
      <c r="AI522" s="9">
        <v>4.2</v>
      </c>
      <c r="AJ522" s="19">
        <f t="shared" si="39"/>
        <v>9.2594040000000006E-3</v>
      </c>
    </row>
    <row r="523" spans="33:36" x14ac:dyDescent="0.25">
      <c r="AG523" s="32">
        <v>42670</v>
      </c>
      <c r="AH523" s="9" t="s">
        <v>30</v>
      </c>
      <c r="AI523" s="9">
        <v>22.5</v>
      </c>
      <c r="AJ523" s="19">
        <f t="shared" si="39"/>
        <v>4.9603950000000001E-2</v>
      </c>
    </row>
    <row r="524" spans="33:36" x14ac:dyDescent="0.25">
      <c r="AG524" s="32">
        <v>42670</v>
      </c>
      <c r="AH524" s="9" t="s">
        <v>30</v>
      </c>
      <c r="AI524" s="9">
        <v>101.2</v>
      </c>
      <c r="AJ524" s="19">
        <f t="shared" si="39"/>
        <v>0.22310754400000002</v>
      </c>
    </row>
    <row r="525" spans="33:36" x14ac:dyDescent="0.25">
      <c r="AG525" s="32">
        <v>42670</v>
      </c>
      <c r="AH525" s="9" t="s">
        <v>30</v>
      </c>
      <c r="AI525" s="9">
        <v>10.6</v>
      </c>
      <c r="AJ525" s="19">
        <f t="shared" si="39"/>
        <v>2.3368971999999998E-2</v>
      </c>
    </row>
    <row r="526" spans="33:36" x14ac:dyDescent="0.25">
      <c r="AG526" s="32">
        <v>42670</v>
      </c>
      <c r="AH526" s="9" t="s">
        <v>30</v>
      </c>
      <c r="AI526" s="9">
        <v>35.799999999999997</v>
      </c>
      <c r="AJ526" s="19">
        <f t="shared" si="39"/>
        <v>7.8925395999999995E-2</v>
      </c>
    </row>
    <row r="527" spans="33:36" x14ac:dyDescent="0.25">
      <c r="AG527" s="32">
        <v>42670</v>
      </c>
      <c r="AH527" s="9" t="s">
        <v>30</v>
      </c>
      <c r="AI527" s="9">
        <v>37</v>
      </c>
      <c r="AJ527" s="19">
        <f t="shared" si="39"/>
        <v>8.1570939999999995E-2</v>
      </c>
    </row>
    <row r="528" spans="33:36" x14ac:dyDescent="0.25">
      <c r="AG528" s="32">
        <v>42670</v>
      </c>
      <c r="AH528" s="9" t="s">
        <v>30</v>
      </c>
      <c r="AI528" s="9">
        <v>44</v>
      </c>
      <c r="AJ528" s="19">
        <f t="shared" si="39"/>
        <v>9.7003279999999997E-2</v>
      </c>
    </row>
    <row r="529" spans="33:36" x14ac:dyDescent="0.25">
      <c r="AG529" s="32">
        <v>42670</v>
      </c>
      <c r="AH529" s="9" t="s">
        <v>30</v>
      </c>
      <c r="AI529" s="9">
        <v>41.9</v>
      </c>
      <c r="AJ529" s="19">
        <f t="shared" si="39"/>
        <v>9.2373577999999998E-2</v>
      </c>
    </row>
    <row r="530" spans="33:36" x14ac:dyDescent="0.25">
      <c r="AG530" s="32">
        <v>42670</v>
      </c>
      <c r="AH530" s="9" t="s">
        <v>30</v>
      </c>
      <c r="AI530" s="9">
        <v>30.9</v>
      </c>
      <c r="AJ530" s="19">
        <f t="shared" si="39"/>
        <v>6.8122757999999992E-2</v>
      </c>
    </row>
    <row r="531" spans="33:36" x14ac:dyDescent="0.25">
      <c r="AG531" s="32">
        <v>42670</v>
      </c>
      <c r="AH531" s="9" t="s">
        <v>30</v>
      </c>
      <c r="AI531" s="9">
        <v>37.200000000000003</v>
      </c>
      <c r="AJ531" s="19">
        <f t="shared" si="39"/>
        <v>8.2011864000000004E-2</v>
      </c>
    </row>
    <row r="532" spans="33:36" x14ac:dyDescent="0.25">
      <c r="AG532" s="32">
        <v>42670</v>
      </c>
      <c r="AH532" s="9" t="s">
        <v>30</v>
      </c>
      <c r="AI532" s="9">
        <v>28.6</v>
      </c>
      <c r="AJ532" s="19">
        <f t="shared" si="39"/>
        <v>6.3052131999999997E-2</v>
      </c>
    </row>
    <row r="533" spans="33:36" x14ac:dyDescent="0.25">
      <c r="AG533" s="32">
        <v>42670</v>
      </c>
      <c r="AH533" s="9" t="s">
        <v>30</v>
      </c>
      <c r="AI533" s="9">
        <v>14</v>
      </c>
      <c r="AJ533" s="19">
        <f t="shared" si="39"/>
        <v>3.0864679999999999E-2</v>
      </c>
    </row>
    <row r="534" spans="33:36" x14ac:dyDescent="0.25">
      <c r="AG534" s="32">
        <v>42670</v>
      </c>
      <c r="AH534" s="9" t="s">
        <v>30</v>
      </c>
      <c r="AI534" s="9">
        <v>39.299999999999997</v>
      </c>
      <c r="AJ534" s="19">
        <f t="shared" si="39"/>
        <v>8.6641565999999989E-2</v>
      </c>
    </row>
    <row r="535" spans="33:36" x14ac:dyDescent="0.25">
      <c r="AG535" s="32">
        <v>42670</v>
      </c>
      <c r="AH535" s="9" t="s">
        <v>30</v>
      </c>
      <c r="AI535" s="9">
        <v>25.7</v>
      </c>
      <c r="AJ535" s="19">
        <f t="shared" si="39"/>
        <v>5.6658734000000002E-2</v>
      </c>
    </row>
    <row r="536" spans="33:36" x14ac:dyDescent="0.25">
      <c r="AG536" s="32">
        <v>42672</v>
      </c>
      <c r="AH536" s="9" t="s">
        <v>30</v>
      </c>
      <c r="AI536" s="9">
        <v>17.5</v>
      </c>
      <c r="AJ536" s="19">
        <f t="shared" si="39"/>
        <v>3.858085E-2</v>
      </c>
    </row>
    <row r="537" spans="33:36" x14ac:dyDescent="0.25">
      <c r="AG537" s="32">
        <v>42672</v>
      </c>
      <c r="AH537" s="9" t="s">
        <v>30</v>
      </c>
      <c r="AI537" s="9">
        <v>32.5</v>
      </c>
      <c r="AJ537" s="19">
        <f t="shared" si="39"/>
        <v>7.1650149999999996E-2</v>
      </c>
    </row>
    <row r="538" spans="33:36" x14ac:dyDescent="0.25">
      <c r="AG538" s="32">
        <v>42672</v>
      </c>
      <c r="AH538" s="9" t="s">
        <v>30</v>
      </c>
      <c r="AI538" s="9">
        <v>30.2</v>
      </c>
      <c r="AJ538" s="19">
        <f t="shared" si="39"/>
        <v>6.6579524000000001E-2</v>
      </c>
    </row>
    <row r="539" spans="33:36" x14ac:dyDescent="0.25">
      <c r="AG539" s="32">
        <v>42672</v>
      </c>
      <c r="AH539" s="9" t="s">
        <v>30</v>
      </c>
      <c r="AI539" s="9">
        <v>27.9</v>
      </c>
      <c r="AJ539" s="19">
        <f t="shared" si="39"/>
        <v>6.1508897999999999E-2</v>
      </c>
    </row>
    <row r="540" spans="33:36" x14ac:dyDescent="0.25">
      <c r="AG540" s="32">
        <v>42672</v>
      </c>
      <c r="AH540" s="9" t="s">
        <v>30</v>
      </c>
      <c r="AI540" s="9">
        <v>37.200000000000003</v>
      </c>
      <c r="AJ540" s="19">
        <f t="shared" si="39"/>
        <v>8.2011864000000004E-2</v>
      </c>
    </row>
    <row r="541" spans="33:36" x14ac:dyDescent="0.25">
      <c r="AG541" s="32">
        <v>42672</v>
      </c>
      <c r="AH541" s="9" t="s">
        <v>30</v>
      </c>
      <c r="AI541" s="9">
        <v>37.6</v>
      </c>
      <c r="AJ541" s="19">
        <f t="shared" si="39"/>
        <v>8.2893712000000008E-2</v>
      </c>
    </row>
    <row r="542" spans="33:36" x14ac:dyDescent="0.25">
      <c r="AG542" s="32">
        <v>42672</v>
      </c>
      <c r="AH542" s="9" t="s">
        <v>30</v>
      </c>
      <c r="AI542" s="9">
        <v>37.6</v>
      </c>
      <c r="AJ542" s="19">
        <f t="shared" si="39"/>
        <v>8.2893712000000008E-2</v>
      </c>
    </row>
    <row r="543" spans="33:36" x14ac:dyDescent="0.25">
      <c r="AG543" s="32">
        <v>42672</v>
      </c>
      <c r="AH543" s="9" t="s">
        <v>30</v>
      </c>
      <c r="AI543" s="9">
        <v>28.4</v>
      </c>
      <c r="AJ543" s="19">
        <f t="shared" si="39"/>
        <v>6.2611208000000002E-2</v>
      </c>
    </row>
    <row r="544" spans="33:36" x14ac:dyDescent="0.25">
      <c r="AG544" s="32">
        <v>42672</v>
      </c>
      <c r="AH544" s="9" t="s">
        <v>30</v>
      </c>
      <c r="AI544" s="9">
        <v>9.3000000000000007</v>
      </c>
      <c r="AJ544" s="19">
        <f t="shared" ref="AJ544:AJ607" si="40">AI544*0.00220462</f>
        <v>2.0502966000000001E-2</v>
      </c>
    </row>
    <row r="545" spans="33:36" x14ac:dyDescent="0.25">
      <c r="AG545" s="32">
        <v>42672</v>
      </c>
      <c r="AH545" s="9" t="s">
        <v>30</v>
      </c>
      <c r="AI545" s="9">
        <v>27.6</v>
      </c>
      <c r="AJ545" s="19">
        <f t="shared" si="40"/>
        <v>6.0847512000000006E-2</v>
      </c>
    </row>
    <row r="546" spans="33:36" x14ac:dyDescent="0.25">
      <c r="AG546" s="32">
        <v>42672</v>
      </c>
      <c r="AH546" s="9" t="s">
        <v>30</v>
      </c>
      <c r="AI546" s="9">
        <v>27.1</v>
      </c>
      <c r="AJ546" s="19">
        <f t="shared" si="40"/>
        <v>5.9745202000000004E-2</v>
      </c>
    </row>
    <row r="547" spans="33:36" x14ac:dyDescent="0.25">
      <c r="AG547" s="32">
        <v>42672</v>
      </c>
      <c r="AH547" s="9" t="s">
        <v>30</v>
      </c>
      <c r="AI547" s="9">
        <v>19.7</v>
      </c>
      <c r="AJ547" s="19">
        <f t="shared" si="40"/>
        <v>4.3431013999999997E-2</v>
      </c>
    </row>
    <row r="548" spans="33:36" x14ac:dyDescent="0.25">
      <c r="AG548" s="32">
        <v>42672</v>
      </c>
      <c r="AH548" s="9" t="s">
        <v>30</v>
      </c>
      <c r="AI548" s="9">
        <v>26.5</v>
      </c>
      <c r="AJ548" s="19">
        <f t="shared" si="40"/>
        <v>5.8422429999999997E-2</v>
      </c>
    </row>
    <row r="549" spans="33:36" x14ac:dyDescent="0.25">
      <c r="AG549" s="32">
        <v>42672</v>
      </c>
      <c r="AH549" s="9" t="s">
        <v>30</v>
      </c>
      <c r="AI549" s="9">
        <v>11.8</v>
      </c>
      <c r="AJ549" s="19">
        <f t="shared" si="40"/>
        <v>2.6014516000000001E-2</v>
      </c>
    </row>
    <row r="550" spans="33:36" x14ac:dyDescent="0.25">
      <c r="AG550" s="32">
        <v>42672</v>
      </c>
      <c r="AH550" s="9" t="s">
        <v>30</v>
      </c>
      <c r="AI550" s="9">
        <v>33.700000000000003</v>
      </c>
      <c r="AJ550" s="19">
        <f t="shared" si="40"/>
        <v>7.4295694000000009E-2</v>
      </c>
    </row>
    <row r="551" spans="33:36" x14ac:dyDescent="0.25">
      <c r="AG551" s="32">
        <v>42672</v>
      </c>
      <c r="AH551" s="9" t="s">
        <v>30</v>
      </c>
      <c r="AI551" s="9">
        <v>82.6</v>
      </c>
      <c r="AJ551" s="19">
        <f t="shared" si="40"/>
        <v>0.182101612</v>
      </c>
    </row>
    <row r="552" spans="33:36" x14ac:dyDescent="0.25">
      <c r="AG552" s="32">
        <v>42672</v>
      </c>
      <c r="AH552" s="9" t="s">
        <v>30</v>
      </c>
      <c r="AI552" s="9">
        <v>8.8000000000000007</v>
      </c>
      <c r="AJ552" s="19">
        <f t="shared" si="40"/>
        <v>1.9400656000000002E-2</v>
      </c>
    </row>
    <row r="553" spans="33:36" x14ac:dyDescent="0.25">
      <c r="AG553" s="32">
        <v>42674</v>
      </c>
      <c r="AH553" s="9" t="s">
        <v>30</v>
      </c>
      <c r="AI553" s="9">
        <v>11.4</v>
      </c>
      <c r="AJ553" s="19">
        <f t="shared" si="40"/>
        <v>2.5132668E-2</v>
      </c>
    </row>
    <row r="554" spans="33:36" x14ac:dyDescent="0.25">
      <c r="AG554" s="32">
        <v>42674</v>
      </c>
      <c r="AH554" s="9" t="s">
        <v>30</v>
      </c>
      <c r="AI554" s="9">
        <v>26.4</v>
      </c>
      <c r="AJ554" s="19">
        <f t="shared" si="40"/>
        <v>5.8201968E-2</v>
      </c>
    </row>
    <row r="555" spans="33:36" x14ac:dyDescent="0.25">
      <c r="AG555" s="32">
        <v>42674</v>
      </c>
      <c r="AH555" s="9" t="s">
        <v>30</v>
      </c>
      <c r="AI555" s="9">
        <v>33.700000000000003</v>
      </c>
      <c r="AJ555" s="19">
        <f t="shared" si="40"/>
        <v>7.4295694000000009E-2</v>
      </c>
    </row>
    <row r="556" spans="33:36" x14ac:dyDescent="0.25">
      <c r="AG556" s="32">
        <v>42674</v>
      </c>
      <c r="AH556" s="9" t="s">
        <v>30</v>
      </c>
      <c r="AI556" s="9">
        <v>32.4</v>
      </c>
      <c r="AJ556" s="19">
        <f t="shared" si="40"/>
        <v>7.1429687999999991E-2</v>
      </c>
    </row>
    <row r="557" spans="33:36" x14ac:dyDescent="0.25">
      <c r="AG557" s="32">
        <v>42674</v>
      </c>
      <c r="AH557" s="9" t="s">
        <v>30</v>
      </c>
      <c r="AI557" s="9">
        <v>36.6</v>
      </c>
      <c r="AJ557" s="19">
        <f t="shared" si="40"/>
        <v>8.0689092000000004E-2</v>
      </c>
    </row>
    <row r="558" spans="33:36" x14ac:dyDescent="0.25">
      <c r="AG558" s="32">
        <v>42674</v>
      </c>
      <c r="AH558" s="9" t="s">
        <v>30</v>
      </c>
      <c r="AI558" s="9">
        <v>49.4</v>
      </c>
      <c r="AJ558" s="19">
        <f t="shared" si="40"/>
        <v>0.108908228</v>
      </c>
    </row>
    <row r="559" spans="33:36" x14ac:dyDescent="0.25">
      <c r="AG559" s="32">
        <v>42674</v>
      </c>
      <c r="AH559" s="9" t="s">
        <v>30</v>
      </c>
      <c r="AI559" s="9">
        <v>25.3</v>
      </c>
      <c r="AJ559" s="19">
        <f t="shared" si="40"/>
        <v>5.5776886000000005E-2</v>
      </c>
    </row>
    <row r="560" spans="33:36" x14ac:dyDescent="0.25">
      <c r="AG560" s="32">
        <v>42674</v>
      </c>
      <c r="AH560" s="9" t="s">
        <v>30</v>
      </c>
      <c r="AI560" s="9">
        <v>36</v>
      </c>
      <c r="AJ560" s="19">
        <f t="shared" si="40"/>
        <v>7.9366320000000004E-2</v>
      </c>
    </row>
    <row r="561" spans="33:36" x14ac:dyDescent="0.25">
      <c r="AG561" s="32">
        <v>42674</v>
      </c>
      <c r="AH561" s="9" t="s">
        <v>30</v>
      </c>
      <c r="AI561" s="9">
        <v>24.8</v>
      </c>
      <c r="AJ561" s="19">
        <f t="shared" si="40"/>
        <v>5.4674576000000003E-2</v>
      </c>
    </row>
    <row r="562" spans="33:36" x14ac:dyDescent="0.25">
      <c r="AG562" s="32">
        <v>42674</v>
      </c>
      <c r="AH562" s="9" t="s">
        <v>30</v>
      </c>
      <c r="AI562" s="9">
        <v>34.299999999999997</v>
      </c>
      <c r="AJ562" s="19">
        <f t="shared" si="40"/>
        <v>7.5618465999999995E-2</v>
      </c>
    </row>
    <row r="563" spans="33:36" x14ac:dyDescent="0.25">
      <c r="AG563" s="32">
        <v>42674</v>
      </c>
      <c r="AH563" s="9" t="s">
        <v>30</v>
      </c>
      <c r="AI563" s="9">
        <v>33.799999999999997</v>
      </c>
      <c r="AJ563" s="19">
        <f t="shared" si="40"/>
        <v>7.4516156E-2</v>
      </c>
    </row>
    <row r="564" spans="33:36" x14ac:dyDescent="0.25">
      <c r="AG564" s="32">
        <v>42674</v>
      </c>
      <c r="AH564" s="9" t="s">
        <v>30</v>
      </c>
      <c r="AI564" s="9">
        <v>25.9</v>
      </c>
      <c r="AJ564" s="19">
        <f t="shared" si="40"/>
        <v>5.7099657999999998E-2</v>
      </c>
    </row>
    <row r="565" spans="33:36" x14ac:dyDescent="0.25">
      <c r="AG565" s="32">
        <v>42674</v>
      </c>
      <c r="AH565" s="9" t="s">
        <v>30</v>
      </c>
      <c r="AI565" s="9">
        <v>32.9</v>
      </c>
      <c r="AJ565" s="19">
        <f t="shared" si="40"/>
        <v>7.2531998E-2</v>
      </c>
    </row>
    <row r="566" spans="33:36" x14ac:dyDescent="0.25">
      <c r="AG566" s="32">
        <v>42674</v>
      </c>
      <c r="AH566" s="9" t="s">
        <v>30</v>
      </c>
      <c r="AI566" s="9">
        <v>27.8</v>
      </c>
      <c r="AJ566" s="19">
        <f t="shared" si="40"/>
        <v>6.1288436000000002E-2</v>
      </c>
    </row>
    <row r="567" spans="33:36" x14ac:dyDescent="0.25">
      <c r="AG567" s="32">
        <v>42674</v>
      </c>
      <c r="AH567" s="9" t="s">
        <v>30</v>
      </c>
      <c r="AI567" s="9">
        <v>28.8</v>
      </c>
      <c r="AJ567" s="19">
        <f t="shared" si="40"/>
        <v>6.3493056000000006E-2</v>
      </c>
    </row>
    <row r="568" spans="33:36" x14ac:dyDescent="0.25">
      <c r="AG568" s="32">
        <v>42674</v>
      </c>
      <c r="AH568" s="9" t="s">
        <v>30</v>
      </c>
      <c r="AI568" s="9">
        <v>30</v>
      </c>
      <c r="AJ568" s="19">
        <f t="shared" si="40"/>
        <v>6.6138600000000006E-2</v>
      </c>
    </row>
    <row r="569" spans="33:36" x14ac:dyDescent="0.25">
      <c r="AG569" s="32">
        <v>42674</v>
      </c>
      <c r="AH569" s="9" t="s">
        <v>30</v>
      </c>
      <c r="AI569" s="9">
        <v>15.4</v>
      </c>
      <c r="AJ569" s="19">
        <f t="shared" si="40"/>
        <v>3.3951148E-2</v>
      </c>
    </row>
    <row r="570" spans="33:36" x14ac:dyDescent="0.25">
      <c r="AG570" s="32">
        <v>42674</v>
      </c>
      <c r="AH570" s="9" t="s">
        <v>30</v>
      </c>
      <c r="AI570" s="9">
        <v>16.7</v>
      </c>
      <c r="AJ570" s="19">
        <f t="shared" si="40"/>
        <v>3.6817153999999998E-2</v>
      </c>
    </row>
    <row r="571" spans="33:36" x14ac:dyDescent="0.25">
      <c r="AG571" s="32">
        <v>42674</v>
      </c>
      <c r="AH571" s="9" t="s">
        <v>30</v>
      </c>
      <c r="AI571" s="9">
        <v>4.3</v>
      </c>
      <c r="AJ571" s="19">
        <f t="shared" si="40"/>
        <v>9.479866E-3</v>
      </c>
    </row>
    <row r="572" spans="33:36" x14ac:dyDescent="0.25">
      <c r="AG572" s="32">
        <v>42674</v>
      </c>
      <c r="AH572" s="9" t="s">
        <v>30</v>
      </c>
      <c r="AI572" s="9">
        <v>94.5</v>
      </c>
      <c r="AJ572" s="19">
        <f t="shared" si="40"/>
        <v>0.20833658999999999</v>
      </c>
    </row>
    <row r="573" spans="33:36" x14ac:dyDescent="0.25">
      <c r="AG573" s="32">
        <v>42674</v>
      </c>
      <c r="AH573" s="9" t="s">
        <v>30</v>
      </c>
      <c r="AI573" s="9">
        <v>75.599999999999994</v>
      </c>
      <c r="AJ573" s="19">
        <f t="shared" si="40"/>
        <v>0.16666927199999998</v>
      </c>
    </row>
    <row r="574" spans="33:36" x14ac:dyDescent="0.25">
      <c r="AG574" s="32">
        <v>42278</v>
      </c>
      <c r="AH574" s="9" t="s">
        <v>30</v>
      </c>
      <c r="AI574" s="9">
        <v>12.3</v>
      </c>
      <c r="AJ574" s="19">
        <f t="shared" si="40"/>
        <v>2.7116826E-2</v>
      </c>
    </row>
    <row r="575" spans="33:36" x14ac:dyDescent="0.25">
      <c r="AG575" s="32">
        <v>42278</v>
      </c>
      <c r="AH575" s="9" t="s">
        <v>30</v>
      </c>
      <c r="AI575" s="9">
        <v>20.6</v>
      </c>
      <c r="AJ575" s="19">
        <f t="shared" si="40"/>
        <v>4.5415172000000004E-2</v>
      </c>
    </row>
    <row r="576" spans="33:36" x14ac:dyDescent="0.25">
      <c r="AG576" s="32">
        <v>42280</v>
      </c>
      <c r="AH576" s="9" t="s">
        <v>30</v>
      </c>
      <c r="AI576" s="9">
        <v>39.6</v>
      </c>
      <c r="AJ576" s="19">
        <f t="shared" si="40"/>
        <v>8.7302952000000003E-2</v>
      </c>
    </row>
    <row r="577" spans="33:36" x14ac:dyDescent="0.25">
      <c r="AG577" s="32">
        <v>42280</v>
      </c>
      <c r="AH577" s="9" t="s">
        <v>30</v>
      </c>
      <c r="AI577" s="9">
        <v>9</v>
      </c>
      <c r="AJ577" s="19">
        <f t="shared" si="40"/>
        <v>1.9841580000000001E-2</v>
      </c>
    </row>
    <row r="578" spans="33:36" x14ac:dyDescent="0.25">
      <c r="AG578" s="32">
        <v>42280</v>
      </c>
      <c r="AH578" s="9" t="s">
        <v>30</v>
      </c>
      <c r="AI578" s="9">
        <v>62</v>
      </c>
      <c r="AJ578" s="19">
        <f t="shared" si="40"/>
        <v>0.13668643999999999</v>
      </c>
    </row>
    <row r="579" spans="33:36" x14ac:dyDescent="0.25">
      <c r="AG579" s="32">
        <v>42282</v>
      </c>
      <c r="AH579" s="9" t="s">
        <v>30</v>
      </c>
      <c r="AI579" s="9">
        <v>11.9</v>
      </c>
      <c r="AJ579" s="19">
        <f t="shared" si="40"/>
        <v>2.6234978000000003E-2</v>
      </c>
    </row>
    <row r="580" spans="33:36" x14ac:dyDescent="0.25">
      <c r="AG580" s="32">
        <v>42282</v>
      </c>
      <c r="AH580" s="9" t="s">
        <v>30</v>
      </c>
      <c r="AI580" s="9">
        <v>99</v>
      </c>
      <c r="AJ580" s="19">
        <f t="shared" si="40"/>
        <v>0.21825738</v>
      </c>
    </row>
    <row r="581" spans="33:36" x14ac:dyDescent="0.25">
      <c r="AG581" s="32">
        <v>42282</v>
      </c>
      <c r="AH581" s="9" t="s">
        <v>30</v>
      </c>
      <c r="AI581" s="9">
        <v>27.1</v>
      </c>
      <c r="AJ581" s="19">
        <f t="shared" si="40"/>
        <v>5.9745202000000004E-2</v>
      </c>
    </row>
    <row r="582" spans="33:36" x14ac:dyDescent="0.25">
      <c r="AG582" s="32">
        <v>42282</v>
      </c>
      <c r="AH582" s="9" t="s">
        <v>30</v>
      </c>
      <c r="AI582" s="9">
        <v>8.1999999999999993</v>
      </c>
      <c r="AJ582" s="19">
        <f t="shared" si="40"/>
        <v>1.8077883999999999E-2</v>
      </c>
    </row>
    <row r="583" spans="33:36" x14ac:dyDescent="0.25">
      <c r="AG583" s="32">
        <v>42284</v>
      </c>
      <c r="AH583" s="9" t="s">
        <v>30</v>
      </c>
      <c r="AI583" s="9">
        <v>113.7</v>
      </c>
      <c r="AJ583" s="19">
        <f t="shared" si="40"/>
        <v>0.25066529399999998</v>
      </c>
    </row>
    <row r="584" spans="33:36" x14ac:dyDescent="0.25">
      <c r="AG584" s="32">
        <v>42284</v>
      </c>
      <c r="AH584" s="9" t="s">
        <v>30</v>
      </c>
      <c r="AI584" s="9">
        <v>21.5</v>
      </c>
      <c r="AJ584" s="19">
        <f t="shared" si="40"/>
        <v>4.7399330000000003E-2</v>
      </c>
    </row>
    <row r="585" spans="33:36" x14ac:dyDescent="0.25">
      <c r="AG585" s="32">
        <v>42284</v>
      </c>
      <c r="AH585" s="9" t="s">
        <v>30</v>
      </c>
      <c r="AI585" s="9">
        <v>24.5</v>
      </c>
      <c r="AJ585" s="19">
        <f t="shared" si="40"/>
        <v>5.4013190000000003E-2</v>
      </c>
    </row>
    <row r="586" spans="33:36" x14ac:dyDescent="0.25">
      <c r="AG586" s="32">
        <v>42285</v>
      </c>
      <c r="AH586" s="9" t="s">
        <v>30</v>
      </c>
      <c r="AI586" s="9">
        <v>7.3</v>
      </c>
      <c r="AJ586" s="19">
        <f t="shared" si="40"/>
        <v>1.6093725999999999E-2</v>
      </c>
    </row>
    <row r="587" spans="33:36" x14ac:dyDescent="0.25">
      <c r="AG587" s="32">
        <v>42287</v>
      </c>
      <c r="AH587" s="9" t="s">
        <v>30</v>
      </c>
      <c r="AI587" s="9">
        <v>28.3</v>
      </c>
      <c r="AJ587" s="19">
        <f t="shared" si="40"/>
        <v>6.2390746000000004E-2</v>
      </c>
    </row>
    <row r="588" spans="33:36" x14ac:dyDescent="0.25">
      <c r="AG588" s="32">
        <v>42287</v>
      </c>
      <c r="AH588" s="9" t="s">
        <v>30</v>
      </c>
      <c r="AI588" s="9">
        <v>35.4</v>
      </c>
      <c r="AJ588" s="19">
        <f t="shared" si="40"/>
        <v>7.8043548000000004E-2</v>
      </c>
    </row>
    <row r="589" spans="33:36" x14ac:dyDescent="0.25">
      <c r="AG589" s="32">
        <v>42287</v>
      </c>
      <c r="AH589" s="9" t="s">
        <v>30</v>
      </c>
      <c r="AI589" s="9">
        <v>23.5</v>
      </c>
      <c r="AJ589" s="19">
        <f t="shared" si="40"/>
        <v>5.1808569999999998E-2</v>
      </c>
    </row>
    <row r="590" spans="33:36" x14ac:dyDescent="0.25">
      <c r="AG590" s="32">
        <v>42290</v>
      </c>
      <c r="AH590" s="9" t="s">
        <v>30</v>
      </c>
      <c r="AI590" s="9">
        <v>28</v>
      </c>
      <c r="AJ590" s="19">
        <f t="shared" si="40"/>
        <v>6.1729359999999997E-2</v>
      </c>
    </row>
    <row r="591" spans="33:36" x14ac:dyDescent="0.25">
      <c r="AG591" s="32">
        <v>42291</v>
      </c>
      <c r="AH591" s="9" t="s">
        <v>30</v>
      </c>
      <c r="AI591" s="9">
        <v>32.6</v>
      </c>
      <c r="AJ591" s="19">
        <f t="shared" si="40"/>
        <v>7.1870612E-2</v>
      </c>
    </row>
    <row r="592" spans="33:36" x14ac:dyDescent="0.25">
      <c r="AG592" s="32">
        <v>42291</v>
      </c>
      <c r="AH592" s="9" t="s">
        <v>30</v>
      </c>
      <c r="AI592" s="9">
        <v>65.400000000000006</v>
      </c>
      <c r="AJ592" s="19">
        <f t="shared" si="40"/>
        <v>0.14418214800000001</v>
      </c>
    </row>
    <row r="593" spans="33:36" x14ac:dyDescent="0.25">
      <c r="AG593" s="32">
        <v>42292</v>
      </c>
      <c r="AH593" s="9" t="s">
        <v>30</v>
      </c>
      <c r="AI593" s="9">
        <v>21.9</v>
      </c>
      <c r="AJ593" s="19">
        <f t="shared" si="40"/>
        <v>4.8281177999999994E-2</v>
      </c>
    </row>
    <row r="594" spans="33:36" x14ac:dyDescent="0.25">
      <c r="AG594" s="32">
        <v>42292</v>
      </c>
      <c r="AH594" s="9" t="s">
        <v>30</v>
      </c>
      <c r="AI594" s="9">
        <v>14.4</v>
      </c>
      <c r="AJ594" s="19">
        <f t="shared" si="40"/>
        <v>3.1746528000000003E-2</v>
      </c>
    </row>
    <row r="595" spans="33:36" x14ac:dyDescent="0.25">
      <c r="AG595" s="32">
        <v>42292</v>
      </c>
      <c r="AH595" s="9" t="s">
        <v>30</v>
      </c>
      <c r="AI595" s="9">
        <v>29.9</v>
      </c>
      <c r="AJ595" s="19">
        <f t="shared" si="40"/>
        <v>6.5918138000000001E-2</v>
      </c>
    </row>
    <row r="596" spans="33:36" x14ac:dyDescent="0.25">
      <c r="AG596" s="32">
        <v>42292</v>
      </c>
      <c r="AH596" s="9" t="s">
        <v>30</v>
      </c>
      <c r="AI596" s="9">
        <v>15</v>
      </c>
      <c r="AJ596" s="19">
        <f t="shared" si="40"/>
        <v>3.3069300000000003E-2</v>
      </c>
    </row>
    <row r="597" spans="33:36" x14ac:dyDescent="0.25">
      <c r="AG597" s="32">
        <v>42292</v>
      </c>
      <c r="AH597" s="9" t="s">
        <v>30</v>
      </c>
      <c r="AI597" s="9">
        <v>102.3</v>
      </c>
      <c r="AJ597" s="19">
        <f t="shared" si="40"/>
        <v>0.22553262599999999</v>
      </c>
    </row>
    <row r="598" spans="33:36" x14ac:dyDescent="0.25">
      <c r="AG598" s="32">
        <v>42294</v>
      </c>
      <c r="AH598" s="9" t="s">
        <v>30</v>
      </c>
      <c r="AI598" s="9">
        <v>40.4</v>
      </c>
      <c r="AJ598" s="19">
        <f t="shared" si="40"/>
        <v>8.9066647999999998E-2</v>
      </c>
    </row>
    <row r="599" spans="33:36" x14ac:dyDescent="0.25">
      <c r="AG599" s="32">
        <v>42294</v>
      </c>
      <c r="AH599" s="9" t="s">
        <v>30</v>
      </c>
      <c r="AI599" s="9">
        <v>33.4</v>
      </c>
      <c r="AJ599" s="19">
        <f t="shared" si="40"/>
        <v>7.3634307999999996E-2</v>
      </c>
    </row>
    <row r="600" spans="33:36" x14ac:dyDescent="0.25">
      <c r="AG600" s="32">
        <v>42294</v>
      </c>
      <c r="AH600" s="9" t="s">
        <v>30</v>
      </c>
      <c r="AI600" s="9">
        <v>13.7</v>
      </c>
      <c r="AJ600" s="19">
        <f t="shared" si="40"/>
        <v>3.0203293999999999E-2</v>
      </c>
    </row>
    <row r="601" spans="33:36" x14ac:dyDescent="0.25">
      <c r="AG601" s="32">
        <v>42294</v>
      </c>
      <c r="AH601" s="9" t="s">
        <v>30</v>
      </c>
      <c r="AI601" s="9">
        <v>12.9</v>
      </c>
      <c r="AJ601" s="19">
        <f t="shared" si="40"/>
        <v>2.8439598E-2</v>
      </c>
    </row>
    <row r="602" spans="33:36" x14ac:dyDescent="0.25">
      <c r="AG602" s="32">
        <v>42294</v>
      </c>
      <c r="AH602" s="9" t="s">
        <v>30</v>
      </c>
      <c r="AI602" s="9">
        <v>34.700000000000003</v>
      </c>
      <c r="AJ602" s="19">
        <f t="shared" si="40"/>
        <v>7.6500314000000014E-2</v>
      </c>
    </row>
    <row r="603" spans="33:36" x14ac:dyDescent="0.25">
      <c r="AG603" s="32">
        <v>42294</v>
      </c>
      <c r="AH603" s="9" t="s">
        <v>30</v>
      </c>
      <c r="AI603" s="9">
        <v>91</v>
      </c>
      <c r="AJ603" s="19">
        <f t="shared" si="40"/>
        <v>0.20062041999999999</v>
      </c>
    </row>
    <row r="604" spans="33:36" x14ac:dyDescent="0.25">
      <c r="AG604" s="32">
        <v>42294</v>
      </c>
      <c r="AH604" s="9" t="s">
        <v>30</v>
      </c>
      <c r="AI604" s="9">
        <v>28.5</v>
      </c>
      <c r="AJ604" s="19">
        <f t="shared" si="40"/>
        <v>6.2831670000000006E-2</v>
      </c>
    </row>
    <row r="605" spans="33:36" x14ac:dyDescent="0.25">
      <c r="AG605" s="32">
        <v>42294</v>
      </c>
      <c r="AH605" s="9" t="s">
        <v>30</v>
      </c>
      <c r="AI605" s="9">
        <v>27.7</v>
      </c>
      <c r="AJ605" s="19">
        <f t="shared" si="40"/>
        <v>6.1067973999999997E-2</v>
      </c>
    </row>
    <row r="606" spans="33:36" x14ac:dyDescent="0.25">
      <c r="AG606" s="32">
        <v>42294</v>
      </c>
      <c r="AH606" s="9" t="s">
        <v>30</v>
      </c>
      <c r="AI606" s="9">
        <v>38.1</v>
      </c>
      <c r="AJ606" s="19">
        <f t="shared" si="40"/>
        <v>8.3996022000000004E-2</v>
      </c>
    </row>
    <row r="607" spans="33:36" x14ac:dyDescent="0.25">
      <c r="AG607" s="32">
        <v>42294</v>
      </c>
      <c r="AH607" s="9" t="s">
        <v>30</v>
      </c>
      <c r="AI607" s="9">
        <v>17.100000000000001</v>
      </c>
      <c r="AJ607" s="19">
        <f t="shared" si="40"/>
        <v>3.7699002000000002E-2</v>
      </c>
    </row>
    <row r="608" spans="33:36" x14ac:dyDescent="0.25">
      <c r="AG608" s="32">
        <v>42294</v>
      </c>
      <c r="AH608" s="9" t="s">
        <v>30</v>
      </c>
      <c r="AI608" s="9">
        <v>31.8</v>
      </c>
      <c r="AJ608" s="19">
        <f t="shared" ref="AJ608:AJ633" si="41">AI608*0.00220462</f>
        <v>7.0106916000000005E-2</v>
      </c>
    </row>
    <row r="609" spans="33:36" x14ac:dyDescent="0.25">
      <c r="AG609" s="32">
        <v>42294</v>
      </c>
      <c r="AH609" s="9" t="s">
        <v>30</v>
      </c>
      <c r="AI609" s="9">
        <v>34.299999999999997</v>
      </c>
      <c r="AJ609" s="19">
        <f t="shared" si="41"/>
        <v>7.5618465999999995E-2</v>
      </c>
    </row>
    <row r="610" spans="33:36" x14ac:dyDescent="0.25">
      <c r="AG610" s="32">
        <v>42294</v>
      </c>
      <c r="AH610" s="9" t="s">
        <v>30</v>
      </c>
      <c r="AI610" s="9">
        <v>83.2</v>
      </c>
      <c r="AJ610" s="19">
        <f t="shared" si="41"/>
        <v>0.183424384</v>
      </c>
    </row>
    <row r="611" spans="33:36" x14ac:dyDescent="0.25">
      <c r="AG611" s="32">
        <v>42296</v>
      </c>
      <c r="AH611" s="9" t="s">
        <v>30</v>
      </c>
      <c r="AI611" s="9">
        <v>28.3</v>
      </c>
      <c r="AJ611" s="19">
        <f t="shared" si="41"/>
        <v>6.2390746000000004E-2</v>
      </c>
    </row>
    <row r="612" spans="33:36" x14ac:dyDescent="0.25">
      <c r="AG612" s="32">
        <v>42296</v>
      </c>
      <c r="AH612" s="9" t="s">
        <v>30</v>
      </c>
      <c r="AI612" s="9">
        <v>11.5</v>
      </c>
      <c r="AJ612" s="19">
        <f t="shared" si="41"/>
        <v>2.5353130000000001E-2</v>
      </c>
    </row>
    <row r="613" spans="33:36" x14ac:dyDescent="0.25">
      <c r="AG613" s="32">
        <v>42296</v>
      </c>
      <c r="AH613" s="9" t="s">
        <v>30</v>
      </c>
      <c r="AI613" s="9">
        <v>24.4</v>
      </c>
      <c r="AJ613" s="19">
        <f t="shared" si="41"/>
        <v>5.3792727999999998E-2</v>
      </c>
    </row>
    <row r="614" spans="33:36" x14ac:dyDescent="0.25">
      <c r="AG614" s="32">
        <v>42296</v>
      </c>
      <c r="AH614" s="9" t="s">
        <v>30</v>
      </c>
      <c r="AI614" s="9">
        <v>34.9</v>
      </c>
      <c r="AJ614" s="19">
        <f t="shared" si="41"/>
        <v>7.6941237999999995E-2</v>
      </c>
    </row>
    <row r="615" spans="33:36" x14ac:dyDescent="0.25">
      <c r="AG615" s="32">
        <v>42296</v>
      </c>
      <c r="AH615" s="9" t="s">
        <v>30</v>
      </c>
      <c r="AI615" s="9">
        <v>32.200000000000003</v>
      </c>
      <c r="AJ615" s="19">
        <f t="shared" si="41"/>
        <v>7.098876400000001E-2</v>
      </c>
    </row>
    <row r="616" spans="33:36" x14ac:dyDescent="0.25">
      <c r="AG616" s="32">
        <v>42296</v>
      </c>
      <c r="AH616" s="9" t="s">
        <v>30</v>
      </c>
      <c r="AI616" s="9">
        <v>33.200000000000003</v>
      </c>
      <c r="AJ616" s="19">
        <f t="shared" si="41"/>
        <v>7.3193384E-2</v>
      </c>
    </row>
    <row r="617" spans="33:36" x14ac:dyDescent="0.25">
      <c r="AG617" s="32">
        <v>42296</v>
      </c>
      <c r="AH617" s="9" t="s">
        <v>30</v>
      </c>
      <c r="AI617" s="9">
        <v>38.200000000000003</v>
      </c>
      <c r="AJ617" s="19">
        <f t="shared" si="41"/>
        <v>8.4216484000000008E-2</v>
      </c>
    </row>
    <row r="618" spans="33:36" x14ac:dyDescent="0.25">
      <c r="AG618" s="32">
        <v>42297</v>
      </c>
      <c r="AH618" s="9" t="s">
        <v>30</v>
      </c>
      <c r="AI618" s="9">
        <v>123.2</v>
      </c>
      <c r="AJ618" s="19">
        <f t="shared" si="41"/>
        <v>0.271609184</v>
      </c>
    </row>
    <row r="619" spans="33:36" x14ac:dyDescent="0.25">
      <c r="AG619" s="32">
        <v>42297</v>
      </c>
      <c r="AH619" s="9" t="s">
        <v>30</v>
      </c>
      <c r="AI619" s="9">
        <v>8.8000000000000007</v>
      </c>
      <c r="AJ619" s="19">
        <f t="shared" si="41"/>
        <v>1.9400656000000002E-2</v>
      </c>
    </row>
    <row r="620" spans="33:36" x14ac:dyDescent="0.25">
      <c r="AG620" s="32">
        <v>42299</v>
      </c>
      <c r="AH620" s="9" t="s">
        <v>30</v>
      </c>
      <c r="AI620" s="9">
        <v>67.2</v>
      </c>
      <c r="AJ620" s="19">
        <f t="shared" si="41"/>
        <v>0.14815046400000001</v>
      </c>
    </row>
    <row r="621" spans="33:36" x14ac:dyDescent="0.25">
      <c r="AG621" s="32">
        <v>42301</v>
      </c>
      <c r="AH621" s="9" t="s">
        <v>30</v>
      </c>
      <c r="AI621" s="9">
        <v>25</v>
      </c>
      <c r="AJ621" s="19">
        <f t="shared" si="41"/>
        <v>5.5115499999999998E-2</v>
      </c>
    </row>
    <row r="622" spans="33:36" x14ac:dyDescent="0.25">
      <c r="AG622" s="32">
        <v>42301</v>
      </c>
      <c r="AH622" s="9" t="s">
        <v>30</v>
      </c>
      <c r="AI622" s="9">
        <v>27.2</v>
      </c>
      <c r="AJ622" s="19">
        <f t="shared" si="41"/>
        <v>5.9965664000000002E-2</v>
      </c>
    </row>
    <row r="623" spans="33:36" x14ac:dyDescent="0.25">
      <c r="AG623" s="32">
        <v>42301</v>
      </c>
      <c r="AH623" s="9" t="s">
        <v>30</v>
      </c>
      <c r="AI623" s="9">
        <v>26.3</v>
      </c>
      <c r="AJ623" s="19">
        <f t="shared" si="41"/>
        <v>5.7981506000000002E-2</v>
      </c>
    </row>
    <row r="624" spans="33:36" x14ac:dyDescent="0.25">
      <c r="AG624" s="32">
        <v>42301</v>
      </c>
      <c r="AH624" s="9" t="s">
        <v>30</v>
      </c>
      <c r="AI624" s="9">
        <v>28.1</v>
      </c>
      <c r="AJ624" s="19">
        <f t="shared" si="41"/>
        <v>6.1949822000000002E-2</v>
      </c>
    </row>
    <row r="625" spans="33:36" x14ac:dyDescent="0.25">
      <c r="AG625" s="32">
        <v>42303</v>
      </c>
      <c r="AH625" s="9" t="s">
        <v>30</v>
      </c>
      <c r="AI625" s="9">
        <v>96.8</v>
      </c>
      <c r="AJ625" s="19">
        <f t="shared" si="41"/>
        <v>0.21340721599999998</v>
      </c>
    </row>
    <row r="626" spans="33:36" x14ac:dyDescent="0.25">
      <c r="AG626" s="32">
        <v>42304</v>
      </c>
      <c r="AH626" s="9" t="s">
        <v>30</v>
      </c>
      <c r="AI626" s="9">
        <v>28.8</v>
      </c>
      <c r="AJ626" s="19">
        <f t="shared" si="41"/>
        <v>6.3493056000000006E-2</v>
      </c>
    </row>
    <row r="627" spans="33:36" x14ac:dyDescent="0.25">
      <c r="AG627" s="32">
        <v>42305</v>
      </c>
      <c r="AH627" s="9" t="s">
        <v>30</v>
      </c>
      <c r="AI627" s="9">
        <v>14.4</v>
      </c>
      <c r="AJ627" s="19">
        <f t="shared" si="41"/>
        <v>3.1746528000000003E-2</v>
      </c>
    </row>
    <row r="628" spans="33:36" x14ac:dyDescent="0.25">
      <c r="AG628" s="32">
        <v>42305</v>
      </c>
      <c r="AH628" s="9" t="s">
        <v>30</v>
      </c>
      <c r="AI628" s="9">
        <v>6.9</v>
      </c>
      <c r="AJ628" s="19">
        <f t="shared" si="41"/>
        <v>1.5211878000000002E-2</v>
      </c>
    </row>
    <row r="629" spans="33:36" x14ac:dyDescent="0.25">
      <c r="AG629" s="32">
        <v>42305</v>
      </c>
      <c r="AH629" s="9" t="s">
        <v>30</v>
      </c>
      <c r="AI629" s="9">
        <v>6.5</v>
      </c>
      <c r="AJ629" s="19">
        <f t="shared" si="41"/>
        <v>1.4330030000000001E-2</v>
      </c>
    </row>
    <row r="630" spans="33:36" x14ac:dyDescent="0.25">
      <c r="AG630" s="32">
        <v>42305</v>
      </c>
      <c r="AH630" s="9" t="s">
        <v>30</v>
      </c>
      <c r="AI630" s="9">
        <v>10.9</v>
      </c>
      <c r="AJ630" s="19">
        <f t="shared" si="41"/>
        <v>2.4030358000000002E-2</v>
      </c>
    </row>
    <row r="631" spans="33:36" x14ac:dyDescent="0.25">
      <c r="AG631" s="32">
        <v>42306</v>
      </c>
      <c r="AH631" s="9" t="s">
        <v>30</v>
      </c>
      <c r="AI631" s="9">
        <v>30</v>
      </c>
      <c r="AJ631" s="19">
        <f t="shared" si="41"/>
        <v>6.6138600000000006E-2</v>
      </c>
    </row>
    <row r="632" spans="33:36" x14ac:dyDescent="0.25">
      <c r="AG632" s="32">
        <v>42308</v>
      </c>
      <c r="AH632" s="9" t="s">
        <v>30</v>
      </c>
      <c r="AI632" s="9">
        <v>20.9</v>
      </c>
      <c r="AJ632" s="19">
        <f t="shared" si="41"/>
        <v>4.6076557999999997E-2</v>
      </c>
    </row>
    <row r="633" spans="33:36" x14ac:dyDescent="0.25">
      <c r="AG633" s="32">
        <v>42308</v>
      </c>
      <c r="AH633" s="9" t="s">
        <v>30</v>
      </c>
      <c r="AI633" s="9">
        <v>106</v>
      </c>
      <c r="AJ633" s="19">
        <f t="shared" si="41"/>
        <v>0.23368971999999999</v>
      </c>
    </row>
  </sheetData>
  <pageMargins left="0.7" right="0.7" top="0.75" bottom="0.75" header="0.3" footer="0.3"/>
  <pageSetup orientation="portrait" r:id="rId1"/>
  <ignoredErrors>
    <ignoredError sqref="M1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0"/>
  <sheetViews>
    <sheetView workbookViewId="0">
      <selection activeCell="A21" sqref="A21"/>
    </sheetView>
  </sheetViews>
  <sheetFormatPr defaultRowHeight="15" x14ac:dyDescent="0.25"/>
  <cols>
    <col min="2" max="2" width="12.140625" customWidth="1"/>
  </cols>
  <sheetData>
    <row r="2" spans="1:4" x14ac:dyDescent="0.25">
      <c r="A2" t="s">
        <v>68</v>
      </c>
      <c r="B2" t="s">
        <v>69</v>
      </c>
    </row>
    <row r="3" spans="1:4" x14ac:dyDescent="0.25">
      <c r="A3">
        <v>2000</v>
      </c>
      <c r="B3">
        <v>4010</v>
      </c>
    </row>
    <row r="4" spans="1:4" x14ac:dyDescent="0.25">
      <c r="A4">
        <v>2001</v>
      </c>
      <c r="B4">
        <v>4474</v>
      </c>
      <c r="D4" s="58"/>
    </row>
    <row r="5" spans="1:4" x14ac:dyDescent="0.25">
      <c r="A5">
        <v>2002</v>
      </c>
      <c r="B5">
        <v>4570</v>
      </c>
    </row>
    <row r="6" spans="1:4" x14ac:dyDescent="0.25">
      <c r="A6">
        <v>2003</v>
      </c>
      <c r="B6">
        <v>4720</v>
      </c>
    </row>
    <row r="7" spans="1:4" x14ac:dyDescent="0.25">
      <c r="A7">
        <v>2004</v>
      </c>
      <c r="B7">
        <v>4248</v>
      </c>
    </row>
    <row r="8" spans="1:4" x14ac:dyDescent="0.25">
      <c r="A8">
        <v>2005</v>
      </c>
      <c r="B8">
        <v>4092</v>
      </c>
    </row>
    <row r="9" spans="1:4" x14ac:dyDescent="0.25">
      <c r="A9">
        <v>2006</v>
      </c>
      <c r="B9">
        <v>4390</v>
      </c>
    </row>
    <row r="10" spans="1:4" x14ac:dyDescent="0.25">
      <c r="A10">
        <v>2007</v>
      </c>
      <c r="B10">
        <v>4386</v>
      </c>
    </row>
    <row r="11" spans="1:4" x14ac:dyDescent="0.25">
      <c r="A11">
        <v>2008</v>
      </c>
      <c r="B11">
        <v>4400</v>
      </c>
    </row>
    <row r="12" spans="1:4" x14ac:dyDescent="0.25">
      <c r="A12">
        <v>2009</v>
      </c>
      <c r="B12">
        <v>4448</v>
      </c>
    </row>
    <row r="13" spans="1:4" x14ac:dyDescent="0.25">
      <c r="A13">
        <v>2010</v>
      </c>
      <c r="B13">
        <v>4248</v>
      </c>
    </row>
    <row r="14" spans="1:4" x14ac:dyDescent="0.25">
      <c r="A14">
        <v>2011</v>
      </c>
      <c r="B14">
        <v>4600</v>
      </c>
    </row>
    <row r="15" spans="1:4" x14ac:dyDescent="0.25">
      <c r="A15">
        <v>2012</v>
      </c>
      <c r="B15">
        <v>4248</v>
      </c>
    </row>
    <row r="16" spans="1:4" x14ac:dyDescent="0.25">
      <c r="A16">
        <v>2013</v>
      </c>
      <c r="B16">
        <v>4568</v>
      </c>
    </row>
    <row r="17" spans="1:2" x14ac:dyDescent="0.25">
      <c r="A17">
        <v>2014</v>
      </c>
      <c r="B17">
        <v>4517</v>
      </c>
    </row>
    <row r="18" spans="1:2" x14ac:dyDescent="0.25">
      <c r="A18">
        <v>2015</v>
      </c>
      <c r="B18">
        <v>3991</v>
      </c>
    </row>
    <row r="19" spans="1:2" x14ac:dyDescent="0.25">
      <c r="A19">
        <v>2016</v>
      </c>
      <c r="B19">
        <v>4235</v>
      </c>
    </row>
    <row r="20" spans="1:2" x14ac:dyDescent="0.25">
      <c r="A20">
        <v>2017</v>
      </c>
      <c r="B20">
        <v>4133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Fish Estimations</vt:lpstr>
      <vt:lpstr>Fish holding and transport</vt:lpstr>
      <vt:lpstr>PFFC Stats</vt:lpstr>
      <vt:lpstr>McKenzie Hatchery</vt:lpstr>
    </vt:vector>
  </TitlesOfParts>
  <Company>United States Army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g2pmesdf</dc:creator>
  <cp:lastModifiedBy>CENWPDWG</cp:lastModifiedBy>
  <dcterms:created xsi:type="dcterms:W3CDTF">2017-10-11T18:45:49Z</dcterms:created>
  <dcterms:modified xsi:type="dcterms:W3CDTF">2018-04-24T00:05:33Z</dcterms:modified>
</cp:coreProperties>
</file>